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348353\Desktop\"/>
    </mc:Choice>
  </mc:AlternateContent>
  <bookViews>
    <workbookView xWindow="-450" yWindow="360" windowWidth="14955" windowHeight="6525" tabRatio="888"/>
  </bookViews>
  <sheets>
    <sheet name="分単位取得対応分" sheetId="122" r:id="rId1"/>
    <sheet name="Sheet2" sheetId="123" r:id="rId2"/>
  </sheets>
  <definedNames>
    <definedName name="_xlnm.Print_Area" localSheetId="0">分単位取得対応分!$A$3:$AN$173</definedName>
    <definedName name="月" localSheetId="0">#REF!</definedName>
    <definedName name="月">#REF!</definedName>
    <definedName name="年" localSheetId="0">#REF!</definedName>
    <definedName name="年">#REF!</definedName>
  </definedNames>
  <calcPr calcId="162913"/>
</workbook>
</file>

<file path=xl/calcChain.xml><?xml version="1.0" encoding="utf-8"?>
<calcChain xmlns="http://schemas.openxmlformats.org/spreadsheetml/2006/main">
  <c r="C9" i="123" l="1"/>
  <c r="C8" i="123"/>
  <c r="C7" i="123"/>
  <c r="AU173" i="122"/>
  <c r="N173" i="122"/>
  <c r="Q173" i="122" s="1"/>
  <c r="AF172" i="122"/>
  <c r="AD172" i="122"/>
  <c r="AA172" i="122"/>
  <c r="O172" i="122"/>
  <c r="N172" i="122"/>
  <c r="AU171" i="122"/>
  <c r="N171" i="122"/>
  <c r="N170" i="122"/>
  <c r="AU169" i="122"/>
  <c r="N169" i="122"/>
  <c r="Q169" i="122" s="1"/>
  <c r="AF168" i="122"/>
  <c r="AD168" i="122"/>
  <c r="AA168" i="122"/>
  <c r="O168" i="122"/>
  <c r="N168" i="122"/>
  <c r="AU167" i="122"/>
  <c r="N167" i="122"/>
  <c r="O166" i="122" s="1"/>
  <c r="Q167" i="122"/>
  <c r="AF166" i="122"/>
  <c r="AD166" i="122"/>
  <c r="AA166" i="122"/>
  <c r="Q166" i="122"/>
  <c r="N166" i="122"/>
  <c r="AU165" i="122"/>
  <c r="N165" i="122"/>
  <c r="AF164" i="122"/>
  <c r="AD164" i="122"/>
  <c r="AA164" i="122"/>
  <c r="N164" i="122"/>
  <c r="AU163" i="122"/>
  <c r="N163" i="122"/>
  <c r="AF162" i="122"/>
  <c r="AD162" i="122"/>
  <c r="AA162" i="122"/>
  <c r="N162" i="122"/>
  <c r="AU161" i="122"/>
  <c r="N161" i="122"/>
  <c r="Q161" i="122" s="1"/>
  <c r="AF160" i="122"/>
  <c r="AD160" i="122"/>
  <c r="AA160" i="122"/>
  <c r="O160" i="122"/>
  <c r="N160" i="122"/>
  <c r="AU159" i="122"/>
  <c r="N159" i="122"/>
  <c r="O158" i="122" s="1"/>
  <c r="Q159" i="122"/>
  <c r="AF158" i="122"/>
  <c r="AD158" i="122"/>
  <c r="AA158" i="122"/>
  <c r="Q158" i="122"/>
  <c r="N158" i="122"/>
  <c r="AU157" i="122"/>
  <c r="N157" i="122"/>
  <c r="AF156" i="122"/>
  <c r="AD156" i="122"/>
  <c r="AA156" i="122"/>
  <c r="N156" i="122"/>
  <c r="AU155" i="122"/>
  <c r="N155" i="122"/>
  <c r="AF154" i="122"/>
  <c r="AD154" i="122"/>
  <c r="AA154" i="122"/>
  <c r="N154" i="122"/>
  <c r="AU153" i="122"/>
  <c r="N153" i="122"/>
  <c r="Q153" i="122" s="1"/>
  <c r="AF152" i="122"/>
  <c r="AD152" i="122"/>
  <c r="AA152" i="122"/>
  <c r="O152" i="122"/>
  <c r="N152" i="122"/>
  <c r="AU151" i="122"/>
  <c r="N151" i="122"/>
  <c r="O150" i="122" s="1"/>
  <c r="Q151" i="122"/>
  <c r="AF150" i="122"/>
  <c r="AD150" i="122"/>
  <c r="AA150" i="122"/>
  <c r="Q150" i="122"/>
  <c r="N150" i="122"/>
  <c r="AU149" i="122"/>
  <c r="N149" i="122"/>
  <c r="AF148" i="122"/>
  <c r="AD148" i="122"/>
  <c r="AA148" i="122"/>
  <c r="N148" i="122"/>
  <c r="AU147" i="122"/>
  <c r="N147" i="122"/>
  <c r="AF146" i="122"/>
  <c r="AD146" i="122"/>
  <c r="AA146" i="122"/>
  <c r="N146" i="122"/>
  <c r="AU145" i="122"/>
  <c r="N145" i="122"/>
  <c r="Q145" i="122" s="1"/>
  <c r="AF144" i="122"/>
  <c r="AD144" i="122"/>
  <c r="AA144" i="122"/>
  <c r="O144" i="122"/>
  <c r="N144" i="122"/>
  <c r="AU143" i="122"/>
  <c r="N143" i="122"/>
  <c r="O142" i="122" s="1"/>
  <c r="Q143" i="122"/>
  <c r="AF142" i="122"/>
  <c r="AD142" i="122"/>
  <c r="AA142" i="122"/>
  <c r="Q142" i="122"/>
  <c r="N142" i="122"/>
  <c r="AU141" i="122"/>
  <c r="N141" i="122"/>
  <c r="AF140" i="122"/>
  <c r="AD140" i="122"/>
  <c r="AA140" i="122"/>
  <c r="AC140" i="122" s="1"/>
  <c r="N140" i="122"/>
  <c r="AU139" i="122"/>
  <c r="N139" i="122"/>
  <c r="AF138" i="122"/>
  <c r="AD138" i="122"/>
  <c r="AA138" i="122"/>
  <c r="N138" i="122"/>
  <c r="AU137" i="122"/>
  <c r="N137" i="122"/>
  <c r="AF136" i="122"/>
  <c r="AD136" i="122"/>
  <c r="AA136" i="122"/>
  <c r="N136" i="122"/>
  <c r="AU135" i="122"/>
  <c r="N135" i="122"/>
  <c r="AF134" i="122"/>
  <c r="AD134" i="122"/>
  <c r="AA134" i="122"/>
  <c r="N134" i="122"/>
  <c r="AU133" i="122"/>
  <c r="N133" i="122"/>
  <c r="AF132" i="122"/>
  <c r="AD132" i="122"/>
  <c r="AA132" i="122"/>
  <c r="N132" i="122"/>
  <c r="AU131" i="122"/>
  <c r="N131" i="122"/>
  <c r="AF130" i="122"/>
  <c r="AD130" i="122"/>
  <c r="AA130" i="122"/>
  <c r="N130" i="122"/>
  <c r="AU129" i="122"/>
  <c r="N129" i="122"/>
  <c r="AF128" i="122"/>
  <c r="AD128" i="122"/>
  <c r="AA128" i="122"/>
  <c r="N128" i="122"/>
  <c r="AU127" i="122"/>
  <c r="N127" i="122"/>
  <c r="AF126" i="122"/>
  <c r="AD126" i="122"/>
  <c r="AA126" i="122"/>
  <c r="N126" i="122"/>
  <c r="AU125" i="122"/>
  <c r="N125" i="122"/>
  <c r="AF124" i="122"/>
  <c r="AD124" i="122"/>
  <c r="AA124" i="122"/>
  <c r="N124" i="122"/>
  <c r="AU123" i="122"/>
  <c r="N123" i="122"/>
  <c r="P123" i="122" s="1"/>
  <c r="AF122" i="122"/>
  <c r="AD122" i="122"/>
  <c r="AA122" i="122"/>
  <c r="O122" i="122"/>
  <c r="N122" i="122"/>
  <c r="AU121" i="122"/>
  <c r="N121" i="122"/>
  <c r="O120" i="122" s="1"/>
  <c r="R121" i="122"/>
  <c r="AF120" i="122"/>
  <c r="AD120" i="122"/>
  <c r="AC120" i="122" s="1"/>
  <c r="AA120" i="122"/>
  <c r="Q120" i="122"/>
  <c r="N120" i="122"/>
  <c r="AU119" i="122"/>
  <c r="N119" i="122"/>
  <c r="AF118" i="122"/>
  <c r="AD118" i="122"/>
  <c r="AA118" i="122"/>
  <c r="N118" i="122"/>
  <c r="AU117" i="122"/>
  <c r="N117" i="122"/>
  <c r="AF116" i="122"/>
  <c r="AD116" i="122"/>
  <c r="AA116" i="122"/>
  <c r="N116" i="122"/>
  <c r="AU115" i="122"/>
  <c r="N115" i="122"/>
  <c r="R115" i="122" s="1"/>
  <c r="AF114" i="122"/>
  <c r="AD114" i="122"/>
  <c r="AA114" i="122"/>
  <c r="O114" i="122"/>
  <c r="N114" i="122"/>
  <c r="AU113" i="122"/>
  <c r="N113" i="122"/>
  <c r="O112" i="122" s="1"/>
  <c r="R113" i="122"/>
  <c r="AF112" i="122"/>
  <c r="AD112" i="122"/>
  <c r="AA112" i="122"/>
  <c r="Q112" i="122"/>
  <c r="N112" i="122"/>
  <c r="AU111" i="122"/>
  <c r="N111" i="122"/>
  <c r="AF110" i="122"/>
  <c r="AD110" i="122"/>
  <c r="AA110" i="122"/>
  <c r="AC110" i="122" s="1"/>
  <c r="N110" i="122"/>
  <c r="AU109" i="122"/>
  <c r="N109" i="122"/>
  <c r="AF108" i="122"/>
  <c r="AD108" i="122"/>
  <c r="AC108" i="122" s="1"/>
  <c r="AA108" i="122"/>
  <c r="N108" i="122"/>
  <c r="AU107" i="122"/>
  <c r="N107" i="122"/>
  <c r="R107" i="122" s="1"/>
  <c r="AF106" i="122"/>
  <c r="AD106" i="122"/>
  <c r="AA106" i="122"/>
  <c r="O106" i="122"/>
  <c r="N106" i="122"/>
  <c r="AU105" i="122"/>
  <c r="N105" i="122"/>
  <c r="O104" i="122" s="1"/>
  <c r="R105" i="122"/>
  <c r="AF104" i="122"/>
  <c r="AD104" i="122"/>
  <c r="AA104" i="122"/>
  <c r="Q104" i="122"/>
  <c r="N104" i="122"/>
  <c r="AU103" i="122"/>
  <c r="N103" i="122"/>
  <c r="AF102" i="122"/>
  <c r="AD102" i="122"/>
  <c r="AA102" i="122"/>
  <c r="N102" i="122"/>
  <c r="AU101" i="122"/>
  <c r="N101" i="122"/>
  <c r="AF100" i="122"/>
  <c r="AD100" i="122"/>
  <c r="AC100" i="122" s="1"/>
  <c r="AA100" i="122"/>
  <c r="N100" i="122"/>
  <c r="AU99" i="122"/>
  <c r="N99" i="122"/>
  <c r="R99" i="122" s="1"/>
  <c r="AF98" i="122"/>
  <c r="AD98" i="122"/>
  <c r="AA98" i="122"/>
  <c r="O98" i="122"/>
  <c r="N98" i="122"/>
  <c r="AU97" i="122"/>
  <c r="N97" i="122"/>
  <c r="O96" i="122" s="1"/>
  <c r="R97" i="122"/>
  <c r="AF96" i="122"/>
  <c r="AD96" i="122"/>
  <c r="AA96" i="122"/>
  <c r="Q96" i="122"/>
  <c r="N96" i="122"/>
  <c r="AU95" i="122"/>
  <c r="N95" i="122"/>
  <c r="AF94" i="122"/>
  <c r="AD94" i="122"/>
  <c r="AA94" i="122"/>
  <c r="AC94" i="122" s="1"/>
  <c r="N94" i="122"/>
  <c r="AU93" i="122"/>
  <c r="N93" i="122"/>
  <c r="AF92" i="122"/>
  <c r="AD92" i="122"/>
  <c r="AC92" i="122" s="1"/>
  <c r="AA92" i="122"/>
  <c r="N92" i="122"/>
  <c r="AU91" i="122"/>
  <c r="P91" i="122"/>
  <c r="N91" i="122"/>
  <c r="AF90" i="122"/>
  <c r="AD90" i="122"/>
  <c r="AA90" i="122"/>
  <c r="Q90" i="122"/>
  <c r="O90" i="122"/>
  <c r="N90" i="122"/>
  <c r="AU89" i="122"/>
  <c r="N89" i="122"/>
  <c r="AF88" i="122"/>
  <c r="AD88" i="122"/>
  <c r="AA88" i="122"/>
  <c r="Q88" i="122"/>
  <c r="N88" i="122"/>
  <c r="AU87" i="122"/>
  <c r="P87" i="122"/>
  <c r="N87" i="122"/>
  <c r="AF86" i="122"/>
  <c r="AD86" i="122"/>
  <c r="AA86" i="122"/>
  <c r="AC86" i="122" s="1"/>
  <c r="O86" i="122"/>
  <c r="N86" i="122"/>
  <c r="Q86" i="122" s="1"/>
  <c r="AU85" i="122"/>
  <c r="N85" i="122"/>
  <c r="AF84" i="122"/>
  <c r="AD84" i="122"/>
  <c r="AC84" i="122" s="1"/>
  <c r="AA84" i="122"/>
  <c r="N84" i="122"/>
  <c r="AU83" i="122"/>
  <c r="P83" i="122"/>
  <c r="N83" i="122"/>
  <c r="AF82" i="122"/>
  <c r="AD82" i="122"/>
  <c r="AA82" i="122"/>
  <c r="Q82" i="122"/>
  <c r="O82" i="122"/>
  <c r="N82" i="122"/>
  <c r="AU81" i="122"/>
  <c r="N81" i="122"/>
  <c r="AF80" i="122"/>
  <c r="AD80" i="122"/>
  <c r="AA80" i="122"/>
  <c r="Q80" i="122"/>
  <c r="N80" i="122"/>
  <c r="AU79" i="122"/>
  <c r="P79" i="122"/>
  <c r="N79" i="122"/>
  <c r="AF78" i="122"/>
  <c r="AD78" i="122"/>
  <c r="AA78" i="122"/>
  <c r="AC78" i="122" s="1"/>
  <c r="O78" i="122"/>
  <c r="N78" i="122"/>
  <c r="Q78" i="122" s="1"/>
  <c r="R78" i="122"/>
  <c r="AU77" i="122"/>
  <c r="N77" i="122"/>
  <c r="R77" i="122" s="1"/>
  <c r="AF76" i="122"/>
  <c r="AD76" i="122"/>
  <c r="AA76" i="122"/>
  <c r="O76" i="122"/>
  <c r="N76" i="122"/>
  <c r="AU75" i="122"/>
  <c r="N75" i="122"/>
  <c r="O74" i="122" s="1"/>
  <c r="R75" i="122"/>
  <c r="AF74" i="122"/>
  <c r="AD74" i="122"/>
  <c r="AA74" i="122"/>
  <c r="Q74" i="122"/>
  <c r="N74" i="122"/>
  <c r="AU73" i="122"/>
  <c r="N73" i="122"/>
  <c r="AF72" i="122"/>
  <c r="AD72" i="122"/>
  <c r="AA72" i="122"/>
  <c r="AC72" i="122" s="1"/>
  <c r="N72" i="122"/>
  <c r="AU71" i="122"/>
  <c r="N71" i="122"/>
  <c r="AF70" i="122"/>
  <c r="AD70" i="122"/>
  <c r="AC70" i="122" s="1"/>
  <c r="AA70" i="122"/>
  <c r="N70" i="122"/>
  <c r="AU69" i="122"/>
  <c r="N69" i="122"/>
  <c r="R69" i="122" s="1"/>
  <c r="AF68" i="122"/>
  <c r="AD68" i="122"/>
  <c r="AA68" i="122"/>
  <c r="O68" i="122"/>
  <c r="N68" i="122"/>
  <c r="AU67" i="122"/>
  <c r="N67" i="122"/>
  <c r="O66" i="122" s="1"/>
  <c r="R67" i="122"/>
  <c r="AF66" i="122"/>
  <c r="AD66" i="122"/>
  <c r="AA66" i="122"/>
  <c r="Q66" i="122"/>
  <c r="N66" i="122"/>
  <c r="AU65" i="122"/>
  <c r="N65" i="122"/>
  <c r="AF64" i="122"/>
  <c r="AD64" i="122"/>
  <c r="AA64" i="122"/>
  <c r="AC64" i="122" s="1"/>
  <c r="N64" i="122"/>
  <c r="AU63" i="122"/>
  <c r="N63" i="122"/>
  <c r="AF62" i="122"/>
  <c r="AD62" i="122"/>
  <c r="AC62" i="122" s="1"/>
  <c r="AA62" i="122"/>
  <c r="N62" i="122"/>
  <c r="AU61" i="122"/>
  <c r="N61" i="122"/>
  <c r="R61" i="122" s="1"/>
  <c r="AF60" i="122"/>
  <c r="AD60" i="122"/>
  <c r="AA60" i="122"/>
  <c r="O60" i="122"/>
  <c r="N60" i="122"/>
  <c r="AU59" i="122"/>
  <c r="N59" i="122"/>
  <c r="O58" i="122" s="1"/>
  <c r="R59" i="122"/>
  <c r="AF58" i="122"/>
  <c r="AD58" i="122"/>
  <c r="AA58" i="122"/>
  <c r="Q58" i="122"/>
  <c r="N58" i="122"/>
  <c r="AU57" i="122"/>
  <c r="N57" i="122"/>
  <c r="AF56" i="122"/>
  <c r="AD56" i="122"/>
  <c r="AA56" i="122"/>
  <c r="N56" i="122"/>
  <c r="AU55" i="122"/>
  <c r="N55" i="122"/>
  <c r="AF54" i="122"/>
  <c r="AD54" i="122"/>
  <c r="AC54" i="122" s="1"/>
  <c r="AA54" i="122"/>
  <c r="N54" i="122"/>
  <c r="AU53" i="122"/>
  <c r="N53" i="122"/>
  <c r="R53" i="122" s="1"/>
  <c r="AF52" i="122"/>
  <c r="AD52" i="122"/>
  <c r="AA52" i="122"/>
  <c r="O52" i="122"/>
  <c r="N52" i="122"/>
  <c r="AU51" i="122"/>
  <c r="N51" i="122"/>
  <c r="O50" i="122" s="1"/>
  <c r="R51" i="122"/>
  <c r="AF50" i="122"/>
  <c r="AD50" i="122"/>
  <c r="AA50" i="122"/>
  <c r="Q50" i="122"/>
  <c r="N50" i="122"/>
  <c r="AU49" i="122"/>
  <c r="N49" i="122"/>
  <c r="AF48" i="122"/>
  <c r="AD48" i="122"/>
  <c r="AA48" i="122"/>
  <c r="N48" i="122"/>
  <c r="AU47" i="122"/>
  <c r="N47" i="122"/>
  <c r="AF46" i="122"/>
  <c r="AD46" i="122"/>
  <c r="AA46" i="122"/>
  <c r="N46" i="122"/>
  <c r="AU45" i="122"/>
  <c r="N45" i="122"/>
  <c r="R45" i="122" s="1"/>
  <c r="AF44" i="122"/>
  <c r="AD44" i="122"/>
  <c r="AA44" i="122"/>
  <c r="O44" i="122"/>
  <c r="N44" i="122"/>
  <c r="AU43" i="122"/>
  <c r="N43" i="122"/>
  <c r="O42" i="122" s="1"/>
  <c r="R43" i="122"/>
  <c r="AF42" i="122"/>
  <c r="AD42" i="122"/>
  <c r="AA42" i="122"/>
  <c r="Q42" i="122"/>
  <c r="N42" i="122"/>
  <c r="AU41" i="122"/>
  <c r="N41" i="122"/>
  <c r="AF40" i="122"/>
  <c r="AD40" i="122"/>
  <c r="AA40" i="122"/>
  <c r="N40" i="122"/>
  <c r="AU39" i="122"/>
  <c r="N39" i="122"/>
  <c r="AF38" i="122"/>
  <c r="AD38" i="122"/>
  <c r="AA38" i="122"/>
  <c r="N38" i="122"/>
  <c r="AU37" i="122"/>
  <c r="N37" i="122"/>
  <c r="O36" i="122" s="1"/>
  <c r="N36" i="122"/>
  <c r="AU35" i="122"/>
  <c r="N35" i="122"/>
  <c r="N34" i="122"/>
  <c r="O34" i="122"/>
  <c r="AU33" i="122"/>
  <c r="N33" i="122"/>
  <c r="N32" i="122"/>
  <c r="AU31" i="122"/>
  <c r="N31" i="122"/>
  <c r="N30" i="122"/>
  <c r="AU29" i="122"/>
  <c r="N29" i="122"/>
  <c r="N28" i="122"/>
  <c r="AU27" i="122"/>
  <c r="N27" i="122"/>
  <c r="N26" i="122"/>
  <c r="AU25" i="122"/>
  <c r="N25" i="122"/>
  <c r="N24" i="122"/>
  <c r="Q25" i="122" s="1"/>
  <c r="AU23" i="122"/>
  <c r="N23" i="122"/>
  <c r="P22" i="122" s="1"/>
  <c r="N22" i="122"/>
  <c r="AU21" i="122"/>
  <c r="N21" i="122"/>
  <c r="N20" i="122"/>
  <c r="BG19" i="122"/>
  <c r="AU19" i="122"/>
  <c r="N19" i="122"/>
  <c r="BG18" i="122"/>
  <c r="N18" i="122"/>
  <c r="AP13" i="122"/>
  <c r="AM13" i="122"/>
  <c r="AI13" i="122"/>
  <c r="AM12" i="122"/>
  <c r="AI12" i="122"/>
  <c r="BG10" i="122"/>
  <c r="Q79" i="122"/>
  <c r="O79" i="122"/>
  <c r="Q81" i="122"/>
  <c r="Q83" i="122"/>
  <c r="O83" i="122"/>
  <c r="R82" i="122"/>
  <c r="P82" i="122"/>
  <c r="S82" i="122"/>
  <c r="T82" i="122" s="1"/>
  <c r="P84" i="122"/>
  <c r="Q87" i="122"/>
  <c r="O87" i="122"/>
  <c r="R86" i="122"/>
  <c r="P86" i="122"/>
  <c r="R88" i="122"/>
  <c r="Q91" i="122"/>
  <c r="O91" i="122"/>
  <c r="R90" i="122"/>
  <c r="S90" i="122" s="1"/>
  <c r="T90" i="122" s="1"/>
  <c r="P90" i="122"/>
  <c r="R20" i="122"/>
  <c r="Q21" i="122"/>
  <c r="R22" i="122"/>
  <c r="O23" i="122"/>
  <c r="Q23" i="122"/>
  <c r="Q27" i="122"/>
  <c r="Q29" i="122"/>
  <c r="P30" i="122"/>
  <c r="R30" i="122"/>
  <c r="O31" i="122"/>
  <c r="Q31" i="122"/>
  <c r="P32" i="122"/>
  <c r="R32" i="122"/>
  <c r="O33" i="122"/>
  <c r="Q33" i="122"/>
  <c r="P34" i="122"/>
  <c r="R34" i="122"/>
  <c r="O35" i="122"/>
  <c r="Q35" i="122"/>
  <c r="Q37" i="122"/>
  <c r="Q39" i="122"/>
  <c r="Q41" i="122"/>
  <c r="P42" i="122"/>
  <c r="R42" i="122"/>
  <c r="O43" i="122"/>
  <c r="Q43" i="122"/>
  <c r="P44" i="122"/>
  <c r="R44" i="122"/>
  <c r="O45" i="122"/>
  <c r="Q45" i="122"/>
  <c r="Q47" i="122"/>
  <c r="Q49" i="122"/>
  <c r="P50" i="122"/>
  <c r="R50" i="122"/>
  <c r="O51" i="122"/>
  <c r="Q51" i="122"/>
  <c r="P52" i="122"/>
  <c r="R52" i="122"/>
  <c r="O53" i="122"/>
  <c r="Q53" i="122"/>
  <c r="Q55" i="122"/>
  <c r="Q57" i="122"/>
  <c r="P58" i="122"/>
  <c r="R58" i="122"/>
  <c r="O59" i="122"/>
  <c r="Q59" i="122"/>
  <c r="P60" i="122"/>
  <c r="R60" i="122"/>
  <c r="O61" i="122"/>
  <c r="Q61" i="122"/>
  <c r="Q63" i="122"/>
  <c r="Q65" i="122"/>
  <c r="P66" i="122"/>
  <c r="R66" i="122"/>
  <c r="O67" i="122"/>
  <c r="Q67" i="122"/>
  <c r="P68" i="122"/>
  <c r="R68" i="122"/>
  <c r="O69" i="122"/>
  <c r="Q69" i="122"/>
  <c r="Q71" i="122"/>
  <c r="Q73" i="122"/>
  <c r="P74" i="122"/>
  <c r="R74" i="122"/>
  <c r="O75" i="122"/>
  <c r="Q75" i="122"/>
  <c r="P76" i="122"/>
  <c r="R76" i="122"/>
  <c r="O77" i="122"/>
  <c r="Q77" i="122"/>
  <c r="P78" i="122"/>
  <c r="R79" i="122"/>
  <c r="R81" i="122"/>
  <c r="R83" i="122"/>
  <c r="R87" i="122"/>
  <c r="R89" i="122"/>
  <c r="R91" i="122"/>
  <c r="P21" i="122"/>
  <c r="P23" i="122"/>
  <c r="P25" i="122"/>
  <c r="P31" i="122"/>
  <c r="P33" i="122"/>
  <c r="P35" i="122"/>
  <c r="P39" i="122"/>
  <c r="P41" i="122"/>
  <c r="P43" i="122"/>
  <c r="P45" i="122"/>
  <c r="P47" i="122"/>
  <c r="P49" i="122"/>
  <c r="P51" i="122"/>
  <c r="P53" i="122"/>
  <c r="P55" i="122"/>
  <c r="P57" i="122"/>
  <c r="P59" i="122"/>
  <c r="P61" i="122"/>
  <c r="P63" i="122"/>
  <c r="P65" i="122"/>
  <c r="P67" i="122"/>
  <c r="P69" i="122"/>
  <c r="P71" i="122"/>
  <c r="P73" i="122"/>
  <c r="P75" i="122"/>
  <c r="P77" i="122"/>
  <c r="P92" i="122"/>
  <c r="R92" i="122"/>
  <c r="O95" i="122"/>
  <c r="Q95" i="122"/>
  <c r="P96" i="122"/>
  <c r="R96" i="122"/>
  <c r="O97" i="122"/>
  <c r="Q97" i="122"/>
  <c r="P98" i="122"/>
  <c r="R98" i="122"/>
  <c r="O99" i="122"/>
  <c r="Q99" i="122"/>
  <c r="P100" i="122"/>
  <c r="R100" i="122"/>
  <c r="O101" i="122"/>
  <c r="P102" i="122"/>
  <c r="O103" i="122"/>
  <c r="Q103" i="122"/>
  <c r="P104" i="122"/>
  <c r="R104" i="122"/>
  <c r="O105" i="122"/>
  <c r="S105" i="122" s="1"/>
  <c r="T105" i="122" s="1"/>
  <c r="Q105" i="122"/>
  <c r="P106" i="122"/>
  <c r="R106" i="122"/>
  <c r="O107" i="122"/>
  <c r="Q107" i="122"/>
  <c r="S107" i="122"/>
  <c r="P108" i="122"/>
  <c r="R108" i="122"/>
  <c r="O109" i="122"/>
  <c r="P110" i="122"/>
  <c r="O111" i="122"/>
  <c r="Q111" i="122"/>
  <c r="P112" i="122"/>
  <c r="R112" i="122"/>
  <c r="O113" i="122"/>
  <c r="S113" i="122" s="1"/>
  <c r="T113" i="122" s="1"/>
  <c r="Q113" i="122"/>
  <c r="P114" i="122"/>
  <c r="R114" i="122"/>
  <c r="O115" i="122"/>
  <c r="Q115" i="122"/>
  <c r="S115" i="122"/>
  <c r="P116" i="122"/>
  <c r="R116" i="122"/>
  <c r="O117" i="122"/>
  <c r="P118" i="122"/>
  <c r="O119" i="122"/>
  <c r="Q119" i="122"/>
  <c r="P120" i="122"/>
  <c r="R120" i="122"/>
  <c r="O121" i="122"/>
  <c r="S121" i="122" s="1"/>
  <c r="T121" i="122" s="1"/>
  <c r="Q121" i="122"/>
  <c r="P122" i="122"/>
  <c r="R122" i="122"/>
  <c r="Q124" i="122"/>
  <c r="Q126" i="122"/>
  <c r="Q128" i="122"/>
  <c r="Q130" i="122"/>
  <c r="Q132" i="122"/>
  <c r="Q134" i="122"/>
  <c r="Q123" i="122"/>
  <c r="O123" i="122"/>
  <c r="Q125" i="122"/>
  <c r="O125" i="122"/>
  <c r="R124" i="122"/>
  <c r="P124" i="122"/>
  <c r="Q127" i="122"/>
  <c r="O127" i="122"/>
  <c r="R126" i="122"/>
  <c r="P126" i="122"/>
  <c r="Q129" i="122"/>
  <c r="O129" i="122"/>
  <c r="R128" i="122"/>
  <c r="P128" i="122"/>
  <c r="Q131" i="122"/>
  <c r="O131" i="122"/>
  <c r="R130" i="122"/>
  <c r="P130" i="122"/>
  <c r="Q133" i="122"/>
  <c r="O133" i="122"/>
  <c r="R132" i="122"/>
  <c r="P132" i="122"/>
  <c r="Q135" i="122"/>
  <c r="O135" i="122"/>
  <c r="R134" i="122"/>
  <c r="P134" i="122"/>
  <c r="Q137" i="122"/>
  <c r="O137" i="122"/>
  <c r="R136" i="122"/>
  <c r="P136" i="122"/>
  <c r="R137" i="122"/>
  <c r="S137" i="122" s="1"/>
  <c r="T137" i="122" s="1"/>
  <c r="P137" i="122"/>
  <c r="P93" i="122"/>
  <c r="P95" i="122"/>
  <c r="P97" i="122"/>
  <c r="S97" i="122" s="1"/>
  <c r="T97" i="122" s="1"/>
  <c r="P99" i="122"/>
  <c r="S99" i="122" s="1"/>
  <c r="P101" i="122"/>
  <c r="P103" i="122"/>
  <c r="P105" i="122"/>
  <c r="P107" i="122"/>
  <c r="P109" i="122"/>
  <c r="P111" i="122"/>
  <c r="P113" i="122"/>
  <c r="P115" i="122"/>
  <c r="P117" i="122"/>
  <c r="P119" i="122"/>
  <c r="P121" i="122"/>
  <c r="R123" i="122"/>
  <c r="R125" i="122"/>
  <c r="R127" i="122"/>
  <c r="R129" i="122"/>
  <c r="R131" i="122"/>
  <c r="R133" i="122"/>
  <c r="R135" i="122"/>
  <c r="P139" i="122"/>
  <c r="R139" i="122"/>
  <c r="P141" i="122"/>
  <c r="R141" i="122"/>
  <c r="P143" i="122"/>
  <c r="R143" i="122"/>
  <c r="P145" i="122"/>
  <c r="S145" i="122" s="1"/>
  <c r="T145" i="122" s="1"/>
  <c r="R145" i="122"/>
  <c r="P147" i="122"/>
  <c r="R147" i="122"/>
  <c r="P149" i="122"/>
  <c r="R149" i="122"/>
  <c r="P151" i="122"/>
  <c r="R151" i="122"/>
  <c r="P153" i="122"/>
  <c r="R153" i="122"/>
  <c r="P155" i="122"/>
  <c r="R155" i="122"/>
  <c r="P157" i="122"/>
  <c r="R157" i="122"/>
  <c r="P159" i="122"/>
  <c r="R159" i="122"/>
  <c r="P161" i="122"/>
  <c r="R161" i="122"/>
  <c r="P163" i="122"/>
  <c r="R163" i="122"/>
  <c r="P165" i="122"/>
  <c r="R165" i="122"/>
  <c r="P167" i="122"/>
  <c r="R167" i="122"/>
  <c r="P169" i="122"/>
  <c r="R169" i="122"/>
  <c r="P171" i="122"/>
  <c r="R171" i="122"/>
  <c r="P173" i="122"/>
  <c r="R173" i="122"/>
  <c r="P138" i="122"/>
  <c r="R138" i="122"/>
  <c r="O139" i="122"/>
  <c r="P140" i="122"/>
  <c r="R140" i="122"/>
  <c r="O141" i="122"/>
  <c r="P142" i="122"/>
  <c r="R142" i="122"/>
  <c r="O143" i="122"/>
  <c r="S143" i="122" s="1"/>
  <c r="T143" i="122" s="1"/>
  <c r="P144" i="122"/>
  <c r="R144" i="122"/>
  <c r="O145" i="122"/>
  <c r="P146" i="122"/>
  <c r="R146" i="122"/>
  <c r="O147" i="122"/>
  <c r="P148" i="122"/>
  <c r="R148" i="122"/>
  <c r="O149" i="122"/>
  <c r="P150" i="122"/>
  <c r="S150" i="122" s="1"/>
  <c r="T150" i="122" s="1"/>
  <c r="R150" i="122"/>
  <c r="O151" i="122"/>
  <c r="S151" i="122" s="1"/>
  <c r="T151" i="122" s="1"/>
  <c r="P152" i="122"/>
  <c r="R152" i="122"/>
  <c r="O153" i="122"/>
  <c r="S153" i="122"/>
  <c r="T153" i="122" s="1"/>
  <c r="P154" i="122"/>
  <c r="R154" i="122"/>
  <c r="O155" i="122"/>
  <c r="P156" i="122"/>
  <c r="R156" i="122"/>
  <c r="O157" i="122"/>
  <c r="P158" i="122"/>
  <c r="R158" i="122"/>
  <c r="O159" i="122"/>
  <c r="S159" i="122" s="1"/>
  <c r="T159" i="122" s="1"/>
  <c r="P160" i="122"/>
  <c r="R160" i="122"/>
  <c r="O161" i="122"/>
  <c r="S161" i="122"/>
  <c r="T161" i="122" s="1"/>
  <c r="P162" i="122"/>
  <c r="R162" i="122"/>
  <c r="O163" i="122"/>
  <c r="P164" i="122"/>
  <c r="R164" i="122"/>
  <c r="O165" i="122"/>
  <c r="P166" i="122"/>
  <c r="S166" i="122" s="1"/>
  <c r="T166" i="122" s="1"/>
  <c r="R166" i="122"/>
  <c r="O167" i="122"/>
  <c r="S167" i="122" s="1"/>
  <c r="T167" i="122" s="1"/>
  <c r="P168" i="122"/>
  <c r="R168" i="122"/>
  <c r="O169" i="122"/>
  <c r="S169" i="122"/>
  <c r="T169" i="122" s="1"/>
  <c r="P170" i="122"/>
  <c r="R170" i="122"/>
  <c r="O171" i="122"/>
  <c r="P172" i="122"/>
  <c r="R172" i="122"/>
  <c r="O173" i="122"/>
  <c r="S173" i="122" s="1"/>
  <c r="T173" i="122" s="1"/>
  <c r="S158" i="122"/>
  <c r="T158" i="122" s="1"/>
  <c r="S142" i="122"/>
  <c r="T142" i="122" s="1"/>
  <c r="S123" i="122"/>
  <c r="T123" i="122"/>
  <c r="S120" i="122"/>
  <c r="T120" i="122" s="1"/>
  <c r="S112" i="122"/>
  <c r="T112" i="122" s="1"/>
  <c r="S104" i="122"/>
  <c r="T104" i="122" s="1"/>
  <c r="S96" i="122"/>
  <c r="T96" i="122" s="1"/>
  <c r="S91" i="122"/>
  <c r="T91" i="122" s="1"/>
  <c r="S87" i="122"/>
  <c r="T87" i="122" s="1"/>
  <c r="S83" i="122"/>
  <c r="T83" i="122" s="1"/>
  <c r="S79" i="122"/>
  <c r="T79" i="122" s="1"/>
  <c r="S74" i="122"/>
  <c r="T74" i="122" s="1"/>
  <c r="S66" i="122"/>
  <c r="T66" i="122" s="1"/>
  <c r="S58" i="122"/>
  <c r="T58" i="122"/>
  <c r="Z58" i="122" s="1"/>
  <c r="S50" i="122"/>
  <c r="T50" i="122" s="1"/>
  <c r="S42" i="122"/>
  <c r="T42" i="122" s="1"/>
  <c r="O20" i="122"/>
  <c r="Q20" i="122"/>
  <c r="R21" i="122"/>
  <c r="S21" i="122" s="1"/>
  <c r="T21" i="122" s="1"/>
  <c r="O21" i="122"/>
  <c r="O26" i="122"/>
  <c r="R25" i="122"/>
  <c r="R33" i="122"/>
  <c r="S33" i="122" s="1"/>
  <c r="T33" i="122" s="1"/>
  <c r="O22" i="122"/>
  <c r="O24" i="122"/>
  <c r="R29" i="122"/>
  <c r="O30" i="122"/>
  <c r="O32" i="122"/>
  <c r="R37" i="122"/>
  <c r="Q22" i="122"/>
  <c r="S22" i="122" s="1"/>
  <c r="T22" i="122" s="1"/>
  <c r="R23" i="122"/>
  <c r="T23" i="122" s="1"/>
  <c r="Q26" i="122"/>
  <c r="R27" i="122"/>
  <c r="Q30" i="122"/>
  <c r="R31" i="122"/>
  <c r="T31" i="122" s="1"/>
  <c r="Q34" i="122"/>
  <c r="S34" i="122" s="1"/>
  <c r="T34" i="122" s="1"/>
  <c r="R35" i="122"/>
  <c r="S35" i="122" s="1"/>
  <c r="Q24" i="122"/>
  <c r="Q28" i="122"/>
  <c r="Q32" i="122"/>
  <c r="Q36" i="122"/>
  <c r="P20" i="122"/>
  <c r="S20" i="122"/>
  <c r="T20" i="122" s="1"/>
  <c r="O19" i="122"/>
  <c r="P18" i="122"/>
  <c r="O18" i="122"/>
  <c r="P19" i="122"/>
  <c r="S19" i="122" s="1"/>
  <c r="T19" i="122" s="1"/>
  <c r="AC46" i="122"/>
  <c r="R19" i="122"/>
  <c r="AC68" i="122"/>
  <c r="Q19" i="122"/>
  <c r="R18" i="122"/>
  <c r="AC48" i="122"/>
  <c r="AC58" i="122"/>
  <c r="AC66" i="122"/>
  <c r="AC76" i="122"/>
  <c r="AC88" i="122"/>
  <c r="AC96" i="122"/>
  <c r="AC114" i="122"/>
  <c r="AC126" i="122"/>
  <c r="AC164" i="122"/>
  <c r="O170" i="122"/>
  <c r="Q170" i="122"/>
  <c r="Q171" i="122"/>
  <c r="S171" i="122"/>
  <c r="T171" i="122" s="1"/>
  <c r="AC102" i="122"/>
  <c r="AC116" i="122"/>
  <c r="AC128" i="122"/>
  <c r="AC144" i="122"/>
  <c r="AC44" i="122"/>
  <c r="AC162" i="122"/>
  <c r="S31" i="122"/>
  <c r="S23" i="122"/>
  <c r="AA20" i="122"/>
  <c r="AA24" i="122"/>
  <c r="AA22" i="122"/>
  <c r="AA26" i="122"/>
  <c r="AD24" i="122"/>
  <c r="AF24" i="122"/>
  <c r="AD20" i="122"/>
  <c r="AF20" i="122"/>
  <c r="AA28" i="122"/>
  <c r="AD26" i="122"/>
  <c r="AD22" i="122"/>
  <c r="AA30" i="122"/>
  <c r="AD28" i="122"/>
  <c r="AF28" i="122"/>
  <c r="AF22" i="122"/>
  <c r="AF26" i="122"/>
  <c r="AA32" i="122"/>
  <c r="AD30" i="122"/>
  <c r="AA34" i="122"/>
  <c r="AD32" i="122"/>
  <c r="AF32" i="122"/>
  <c r="AF30" i="122"/>
  <c r="AA36" i="122"/>
  <c r="AD34" i="122"/>
  <c r="AD36" i="122"/>
  <c r="AF36" i="122"/>
  <c r="AF34" i="122"/>
  <c r="AA170" i="122"/>
  <c r="AD170" i="122"/>
  <c r="AF170" i="122"/>
  <c r="AC118" i="122"/>
  <c r="AC40" i="122"/>
  <c r="AC50" i="122"/>
  <c r="AC74" i="122"/>
  <c r="AC80" i="122"/>
  <c r="AC160" i="122"/>
  <c r="AC168" i="122"/>
  <c r="AC56" i="122"/>
  <c r="AC60" i="122"/>
  <c r="AC124" i="122"/>
  <c r="S77" i="122"/>
  <c r="T77" i="122"/>
  <c r="S75" i="122"/>
  <c r="T75" i="122"/>
  <c r="S69" i="122"/>
  <c r="T69" i="122"/>
  <c r="S67" i="122"/>
  <c r="T67" i="122"/>
  <c r="S61" i="122"/>
  <c r="T61" i="122"/>
  <c r="S59" i="122"/>
  <c r="T59" i="122"/>
  <c r="S53" i="122"/>
  <c r="T53" i="122"/>
  <c r="S51" i="122"/>
  <c r="T51" i="122"/>
  <c r="S45" i="122"/>
  <c r="T45" i="122"/>
  <c r="S43" i="122"/>
  <c r="T43" i="122"/>
  <c r="AC148" i="122"/>
  <c r="AC130" i="122"/>
  <c r="AC154" i="122"/>
  <c r="S30" i="122"/>
  <c r="T30" i="122" s="1"/>
  <c r="AC112" i="122"/>
  <c r="AC104" i="122"/>
  <c r="AC152" i="122"/>
  <c r="U58" i="122"/>
  <c r="W58" i="122" s="1"/>
  <c r="X58" i="122"/>
  <c r="Y58" i="122" s="1"/>
  <c r="X104" i="122" l="1"/>
  <c r="Z104" i="122"/>
  <c r="U104" i="122"/>
  <c r="S86" i="122"/>
  <c r="T86" i="122" s="1"/>
  <c r="O28" i="122"/>
  <c r="R28" i="122"/>
  <c r="P29" i="122"/>
  <c r="O29" i="122"/>
  <c r="P28" i="122"/>
  <c r="R36" i="122"/>
  <c r="P37" i="122"/>
  <c r="O37" i="122"/>
  <c r="S37" i="122" s="1"/>
  <c r="T37" i="122" s="1"/>
  <c r="P36" i="122"/>
  <c r="O48" i="122"/>
  <c r="R48" i="122"/>
  <c r="O49" i="122"/>
  <c r="R49" i="122"/>
  <c r="Q48" i="122"/>
  <c r="P48" i="122"/>
  <c r="R63" i="122"/>
  <c r="Q62" i="122"/>
  <c r="R62" i="122"/>
  <c r="O62" i="122"/>
  <c r="O63" i="122"/>
  <c r="P62" i="122"/>
  <c r="R80" i="122"/>
  <c r="P81" i="122"/>
  <c r="P80" i="122"/>
  <c r="O80" i="122"/>
  <c r="O81" i="122"/>
  <c r="R101" i="122"/>
  <c r="Q100" i="122"/>
  <c r="Q101" i="122"/>
  <c r="O100" i="122"/>
  <c r="T115" i="122"/>
  <c r="O118" i="122"/>
  <c r="R118" i="122"/>
  <c r="R119" i="122"/>
  <c r="Q118" i="122"/>
  <c r="O148" i="122"/>
  <c r="S148" i="122" s="1"/>
  <c r="T148" i="122" s="1"/>
  <c r="Q149" i="122"/>
  <c r="S149" i="122" s="1"/>
  <c r="T149" i="122" s="1"/>
  <c r="Q148" i="122"/>
  <c r="Q163" i="122"/>
  <c r="S163" i="122" s="1"/>
  <c r="T163" i="122" s="1"/>
  <c r="Q162" i="122"/>
  <c r="O162" i="122"/>
  <c r="S162" i="122" s="1"/>
  <c r="T162" i="122" s="1"/>
  <c r="R24" i="122"/>
  <c r="O25" i="122"/>
  <c r="S25" i="122" s="1"/>
  <c r="T25" i="122" s="1"/>
  <c r="R26" i="122"/>
  <c r="O27" i="122"/>
  <c r="S27" i="122" s="1"/>
  <c r="T27" i="122" s="1"/>
  <c r="P26" i="122"/>
  <c r="P27" i="122"/>
  <c r="O40" i="122"/>
  <c r="R40" i="122"/>
  <c r="O41" i="122"/>
  <c r="R41" i="122"/>
  <c r="Q40" i="122"/>
  <c r="P40" i="122"/>
  <c r="R55" i="122"/>
  <c r="Q54" i="122"/>
  <c r="R54" i="122"/>
  <c r="O54" i="122"/>
  <c r="O55" i="122"/>
  <c r="P54" i="122"/>
  <c r="O72" i="122"/>
  <c r="R72" i="122"/>
  <c r="O73" i="122"/>
  <c r="R73" i="122"/>
  <c r="Q72" i="122"/>
  <c r="P72" i="122"/>
  <c r="R93" i="122"/>
  <c r="Q92" i="122"/>
  <c r="Q93" i="122"/>
  <c r="O92" i="122"/>
  <c r="S92" i="122" s="1"/>
  <c r="T92" i="122" s="1"/>
  <c r="O93" i="122"/>
  <c r="T107" i="122"/>
  <c r="O110" i="122"/>
  <c r="R110" i="122"/>
  <c r="S110" i="122" s="1"/>
  <c r="T110" i="122" s="1"/>
  <c r="R111" i="122"/>
  <c r="Q110" i="122"/>
  <c r="P125" i="122"/>
  <c r="S125" i="122" s="1"/>
  <c r="T125" i="122" s="1"/>
  <c r="P129" i="122"/>
  <c r="S129" i="122" s="1"/>
  <c r="T129" i="122" s="1"/>
  <c r="P133" i="122"/>
  <c r="S133" i="122" s="1"/>
  <c r="T133" i="122" s="1"/>
  <c r="Q136" i="122"/>
  <c r="O140" i="122"/>
  <c r="S140" i="122" s="1"/>
  <c r="T140" i="122" s="1"/>
  <c r="Q141" i="122"/>
  <c r="S141" i="122" s="1"/>
  <c r="T141" i="122" s="1"/>
  <c r="Q140" i="122"/>
  <c r="Q155" i="122"/>
  <c r="S155" i="122" s="1"/>
  <c r="T155" i="122" s="1"/>
  <c r="Q154" i="122"/>
  <c r="O154" i="122"/>
  <c r="S154" i="122" s="1"/>
  <c r="T154" i="122" s="1"/>
  <c r="S36" i="122"/>
  <c r="T36" i="122" s="1"/>
  <c r="T35" i="122"/>
  <c r="S26" i="122"/>
  <c r="T26" i="122" s="1"/>
  <c r="P24" i="122"/>
  <c r="R47" i="122"/>
  <c r="Q46" i="122"/>
  <c r="R46" i="122"/>
  <c r="S46" i="122" s="1"/>
  <c r="T46" i="122" s="1"/>
  <c r="O46" i="122"/>
  <c r="O47" i="122"/>
  <c r="P46" i="122"/>
  <c r="O64" i="122"/>
  <c r="R64" i="122"/>
  <c r="O65" i="122"/>
  <c r="R65" i="122"/>
  <c r="Q64" i="122"/>
  <c r="P64" i="122"/>
  <c r="S78" i="122"/>
  <c r="T78" i="122" s="1"/>
  <c r="Q89" i="122"/>
  <c r="P89" i="122"/>
  <c r="O89" i="122"/>
  <c r="O88" i="122"/>
  <c r="P88" i="122"/>
  <c r="T99" i="122"/>
  <c r="O102" i="122"/>
  <c r="R102" i="122"/>
  <c r="R103" i="122"/>
  <c r="Q102" i="122"/>
  <c r="R117" i="122"/>
  <c r="Q116" i="122"/>
  <c r="Q117" i="122"/>
  <c r="O116" i="122"/>
  <c r="S116" i="122" s="1"/>
  <c r="T116" i="122" s="1"/>
  <c r="Q147" i="122"/>
  <c r="S147" i="122" s="1"/>
  <c r="T147" i="122" s="1"/>
  <c r="Q146" i="122"/>
  <c r="O146" i="122"/>
  <c r="S146" i="122" s="1"/>
  <c r="T146" i="122" s="1"/>
  <c r="O164" i="122"/>
  <c r="S164" i="122" s="1"/>
  <c r="T164" i="122" s="1"/>
  <c r="Q165" i="122"/>
  <c r="S165" i="122" s="1"/>
  <c r="T165" i="122" s="1"/>
  <c r="Q164" i="122"/>
  <c r="R39" i="122"/>
  <c r="Q38" i="122"/>
  <c r="R38" i="122"/>
  <c r="O38" i="122"/>
  <c r="O39" i="122"/>
  <c r="P38" i="122"/>
  <c r="O56" i="122"/>
  <c r="R56" i="122"/>
  <c r="O57" i="122"/>
  <c r="R57" i="122"/>
  <c r="Q56" i="122"/>
  <c r="P56" i="122"/>
  <c r="R71" i="122"/>
  <c r="Q70" i="122"/>
  <c r="R70" i="122"/>
  <c r="O70" i="122"/>
  <c r="O71" i="122"/>
  <c r="P70" i="122"/>
  <c r="Q84" i="122"/>
  <c r="O85" i="122"/>
  <c r="R85" i="122"/>
  <c r="R84" i="122"/>
  <c r="Q85" i="122"/>
  <c r="O84" i="122"/>
  <c r="O94" i="122"/>
  <c r="R94" i="122"/>
  <c r="R95" i="122"/>
  <c r="Q94" i="122"/>
  <c r="P94" i="122"/>
  <c r="R109" i="122"/>
  <c r="Q108" i="122"/>
  <c r="Q109" i="122"/>
  <c r="O108" i="122"/>
  <c r="S108" i="122" s="1"/>
  <c r="T108" i="122" s="1"/>
  <c r="P127" i="122"/>
  <c r="S127" i="122" s="1"/>
  <c r="T127" i="122" s="1"/>
  <c r="P131" i="122"/>
  <c r="S131" i="122" s="1"/>
  <c r="T131" i="122" s="1"/>
  <c r="P135" i="122"/>
  <c r="S135" i="122" s="1"/>
  <c r="T135" i="122" s="1"/>
  <c r="Q139" i="122"/>
  <c r="S139" i="122" s="1"/>
  <c r="T139" i="122" s="1"/>
  <c r="Q138" i="122"/>
  <c r="O138" i="122"/>
  <c r="S138" i="122" s="1"/>
  <c r="T138" i="122" s="1"/>
  <c r="O156" i="122"/>
  <c r="S156" i="122" s="1"/>
  <c r="T156" i="122" s="1"/>
  <c r="Q157" i="122"/>
  <c r="S157" i="122" s="1"/>
  <c r="T157" i="122" s="1"/>
  <c r="Q156" i="122"/>
  <c r="Q18" i="122"/>
  <c r="P85" i="122"/>
  <c r="Q44" i="122"/>
  <c r="S44" i="122" s="1"/>
  <c r="T44" i="122" s="1"/>
  <c r="Q52" i="122"/>
  <c r="S52" i="122" s="1"/>
  <c r="T52" i="122" s="1"/>
  <c r="Q60" i="122"/>
  <c r="S60" i="122" s="1"/>
  <c r="T60" i="122" s="1"/>
  <c r="Q68" i="122"/>
  <c r="S68" i="122" s="1"/>
  <c r="T68" i="122" s="1"/>
  <c r="Q76" i="122"/>
  <c r="S76" i="122" s="1"/>
  <c r="T76" i="122" s="1"/>
  <c r="Q98" i="122"/>
  <c r="S98" i="122" s="1"/>
  <c r="T98" i="122" s="1"/>
  <c r="Q106" i="122"/>
  <c r="S106" i="122" s="1"/>
  <c r="T106" i="122" s="1"/>
  <c r="Q114" i="122"/>
  <c r="S114" i="122" s="1"/>
  <c r="T114" i="122" s="1"/>
  <c r="Q122" i="122"/>
  <c r="S122" i="122" s="1"/>
  <c r="T122" i="122" s="1"/>
  <c r="O124" i="122"/>
  <c r="S124" i="122" s="1"/>
  <c r="T124" i="122" s="1"/>
  <c r="O126" i="122"/>
  <c r="S126" i="122" s="1"/>
  <c r="T126" i="122" s="1"/>
  <c r="O128" i="122"/>
  <c r="S128" i="122" s="1"/>
  <c r="T128" i="122" s="1"/>
  <c r="O130" i="122"/>
  <c r="S130" i="122" s="1"/>
  <c r="T130" i="122" s="1"/>
  <c r="O132" i="122"/>
  <c r="S132" i="122" s="1"/>
  <c r="T132" i="122" s="1"/>
  <c r="O134" i="122"/>
  <c r="S134" i="122" s="1"/>
  <c r="T134" i="122" s="1"/>
  <c r="O136" i="122"/>
  <c r="S136" i="122" s="1"/>
  <c r="T136" i="122" s="1"/>
  <c r="Q144" i="122"/>
  <c r="S144" i="122" s="1"/>
  <c r="T144" i="122" s="1"/>
  <c r="Q152" i="122"/>
  <c r="S152" i="122" s="1"/>
  <c r="T152" i="122" s="1"/>
  <c r="Q160" i="122"/>
  <c r="S160" i="122" s="1"/>
  <c r="T160" i="122" s="1"/>
  <c r="Q168" i="122"/>
  <c r="S168" i="122" s="1"/>
  <c r="T168" i="122" s="1"/>
  <c r="Q172" i="122"/>
  <c r="S172" i="122" s="1"/>
  <c r="T172" i="122" s="1"/>
  <c r="AC52" i="122"/>
  <c r="AC82" i="122"/>
  <c r="AC90" i="122"/>
  <c r="AC98" i="122"/>
  <c r="AC106" i="122"/>
  <c r="AC132" i="122"/>
  <c r="AC134" i="122"/>
  <c r="AC136" i="122"/>
  <c r="AC38" i="122"/>
  <c r="AC42" i="122"/>
  <c r="AC138" i="122"/>
  <c r="AC146" i="122"/>
  <c r="AC150" i="122"/>
  <c r="AC156" i="122"/>
  <c r="AC166" i="122"/>
  <c r="AC172" i="122"/>
  <c r="S24" i="122"/>
  <c r="T24" i="122" s="1"/>
  <c r="S170" i="122"/>
  <c r="T170" i="122" s="1"/>
  <c r="Z74" i="122"/>
  <c r="U74" i="122"/>
  <c r="X74" i="122"/>
  <c r="Z42" i="122"/>
  <c r="U42" i="122"/>
  <c r="X42" i="122"/>
  <c r="X120" i="122"/>
  <c r="Z120" i="122"/>
  <c r="U120" i="122"/>
  <c r="S32" i="122"/>
  <c r="T32" i="122" s="1"/>
  <c r="X32" i="122" s="1"/>
  <c r="U128" i="122"/>
  <c r="X128" i="122"/>
  <c r="Z50" i="122"/>
  <c r="X50" i="122"/>
  <c r="U50" i="122"/>
  <c r="X96" i="122"/>
  <c r="Z96" i="122"/>
  <c r="U96" i="122"/>
  <c r="W96" i="122" s="1"/>
  <c r="Z90" i="122"/>
  <c r="U90" i="122"/>
  <c r="X90" i="122"/>
  <c r="Z82" i="122"/>
  <c r="U82" i="122"/>
  <c r="X82" i="122"/>
  <c r="Y82" i="122" s="1"/>
  <c r="Z66" i="122"/>
  <c r="X66" i="122"/>
  <c r="Y66" i="122" s="1"/>
  <c r="U66" i="122"/>
  <c r="X112" i="122"/>
  <c r="Z112" i="122"/>
  <c r="U112" i="122"/>
  <c r="W112" i="122" s="1"/>
  <c r="X86" i="122"/>
  <c r="Z86" i="122"/>
  <c r="U86" i="122"/>
  <c r="AC122" i="122"/>
  <c r="AC20" i="122"/>
  <c r="AC158" i="122"/>
  <c r="S18" i="122"/>
  <c r="T18" i="122" s="1"/>
  <c r="X19" i="122" s="1"/>
  <c r="AC26" i="122"/>
  <c r="AC24" i="122"/>
  <c r="AC170" i="122"/>
  <c r="AC36" i="122"/>
  <c r="AC34" i="122"/>
  <c r="AC32" i="122"/>
  <c r="AC30" i="122"/>
  <c r="AC28" i="122"/>
  <c r="AC22" i="122"/>
  <c r="Z46" i="122"/>
  <c r="U46" i="122"/>
  <c r="X46" i="122"/>
  <c r="X92" i="122"/>
  <c r="Z92" i="122"/>
  <c r="U92" i="122"/>
  <c r="X108" i="122"/>
  <c r="Z108" i="122"/>
  <c r="U108" i="122"/>
  <c r="U20" i="122"/>
  <c r="Z20" i="122"/>
  <c r="X20" i="122"/>
  <c r="Z36" i="122"/>
  <c r="U36" i="122"/>
  <c r="X36" i="122"/>
  <c r="Y36" i="122" s="1"/>
  <c r="X116" i="122"/>
  <c r="Z116" i="122"/>
  <c r="U116" i="122"/>
  <c r="W116" i="122" s="1"/>
  <c r="Z128" i="122"/>
  <c r="W90" i="122"/>
  <c r="AC142" i="122"/>
  <c r="Y74" i="122"/>
  <c r="Y46" i="122"/>
  <c r="Z170" i="122"/>
  <c r="U170" i="122"/>
  <c r="X170" i="122"/>
  <c r="Y170" i="122" s="1"/>
  <c r="Z32" i="122"/>
  <c r="X34" i="122"/>
  <c r="U34" i="122"/>
  <c r="Z34" i="122"/>
  <c r="Z22" i="122"/>
  <c r="U22" i="122"/>
  <c r="X22" i="122"/>
  <c r="X124" i="122"/>
  <c r="Z124" i="122"/>
  <c r="U124" i="122"/>
  <c r="W124" i="122" s="1"/>
  <c r="Z110" i="122"/>
  <c r="U110" i="122"/>
  <c r="X110" i="122"/>
  <c r="X142" i="122"/>
  <c r="U142" i="122"/>
  <c r="Z142" i="122"/>
  <c r="X158" i="122"/>
  <c r="U158" i="122"/>
  <c r="Z158" i="122"/>
  <c r="X126" i="122"/>
  <c r="Z126" i="122"/>
  <c r="U126" i="122"/>
  <c r="U144" i="122"/>
  <c r="X144" i="122"/>
  <c r="Z144" i="122"/>
  <c r="X160" i="122"/>
  <c r="Z160" i="122"/>
  <c r="U160" i="122"/>
  <c r="W160" i="122" s="1"/>
  <c r="Z172" i="122"/>
  <c r="X172" i="122"/>
  <c r="U172" i="122"/>
  <c r="Y92" i="122"/>
  <c r="Y108" i="122"/>
  <c r="Y42" i="122"/>
  <c r="W42" i="122"/>
  <c r="X30" i="122"/>
  <c r="Z30" i="122"/>
  <c r="U30" i="122"/>
  <c r="Z24" i="122"/>
  <c r="U24" i="122"/>
  <c r="X24" i="122"/>
  <c r="Y24" i="122" s="1"/>
  <c r="X26" i="122"/>
  <c r="U26" i="122"/>
  <c r="Z26" i="122"/>
  <c r="U132" i="122"/>
  <c r="Z132" i="122"/>
  <c r="X132" i="122"/>
  <c r="Z98" i="122"/>
  <c r="X98" i="122"/>
  <c r="U98" i="122"/>
  <c r="Z106" i="122"/>
  <c r="X106" i="122"/>
  <c r="U106" i="122"/>
  <c r="Z114" i="122"/>
  <c r="X114" i="122"/>
  <c r="U114" i="122"/>
  <c r="Z122" i="122"/>
  <c r="X122" i="122"/>
  <c r="U122" i="122"/>
  <c r="X150" i="122"/>
  <c r="Z150" i="122"/>
  <c r="U150" i="122"/>
  <c r="W150" i="122" s="1"/>
  <c r="X166" i="122"/>
  <c r="Z166" i="122"/>
  <c r="U166" i="122"/>
  <c r="W166" i="122" s="1"/>
  <c r="U136" i="122"/>
  <c r="Z136" i="122"/>
  <c r="X136" i="122"/>
  <c r="X134" i="122"/>
  <c r="Z134" i="122"/>
  <c r="U134" i="122"/>
  <c r="W134" i="122" s="1"/>
  <c r="X78" i="122"/>
  <c r="Z78" i="122"/>
  <c r="U78" i="122"/>
  <c r="W78" i="122" s="1"/>
  <c r="Y96" i="122"/>
  <c r="Y104" i="122"/>
  <c r="Y112" i="122"/>
  <c r="Y120" i="122"/>
  <c r="X152" i="122" l="1"/>
  <c r="U152" i="122"/>
  <c r="Z152" i="122"/>
  <c r="X164" i="122"/>
  <c r="U164" i="122"/>
  <c r="Z164" i="122"/>
  <c r="X140" i="122"/>
  <c r="Z140" i="122"/>
  <c r="U140" i="122"/>
  <c r="X148" i="122"/>
  <c r="U148" i="122"/>
  <c r="Z148" i="122"/>
  <c r="Z130" i="122"/>
  <c r="X130" i="122"/>
  <c r="U130" i="122"/>
  <c r="Z146" i="122"/>
  <c r="X146" i="122"/>
  <c r="U146" i="122"/>
  <c r="Z168" i="122"/>
  <c r="X168" i="122"/>
  <c r="U168" i="122"/>
  <c r="X156" i="122"/>
  <c r="Z156" i="122"/>
  <c r="U156" i="122"/>
  <c r="W156" i="122" s="1"/>
  <c r="Z138" i="122"/>
  <c r="U138" i="122"/>
  <c r="X138" i="122"/>
  <c r="Y138" i="122" s="1"/>
  <c r="Z154" i="122"/>
  <c r="U154" i="122"/>
  <c r="X154" i="122"/>
  <c r="X162" i="122"/>
  <c r="Z162" i="122"/>
  <c r="U162" i="122"/>
  <c r="W162" i="122" s="1"/>
  <c r="W30" i="122"/>
  <c r="W92" i="122"/>
  <c r="X76" i="122"/>
  <c r="U76" i="122"/>
  <c r="W76" i="122" s="1"/>
  <c r="Z76" i="122"/>
  <c r="X44" i="122"/>
  <c r="U44" i="122"/>
  <c r="W44" i="122" s="1"/>
  <c r="Z44" i="122"/>
  <c r="T85" i="122"/>
  <c r="S85" i="122"/>
  <c r="S71" i="122"/>
  <c r="T71" i="122" s="1"/>
  <c r="T39" i="122"/>
  <c r="S39" i="122"/>
  <c r="S72" i="122"/>
  <c r="T72" i="122" s="1"/>
  <c r="S40" i="122"/>
  <c r="T40" i="122" s="1"/>
  <c r="S118" i="122"/>
  <c r="T118" i="122" s="1"/>
  <c r="S49" i="122"/>
  <c r="T49" i="122"/>
  <c r="W104" i="122"/>
  <c r="W126" i="122"/>
  <c r="Y110" i="122"/>
  <c r="W108" i="122"/>
  <c r="X68" i="122"/>
  <c r="Y68" i="122" s="1"/>
  <c r="Z68" i="122"/>
  <c r="U68" i="122"/>
  <c r="S56" i="122"/>
  <c r="T56" i="122" s="1"/>
  <c r="T103" i="122"/>
  <c r="S103" i="122"/>
  <c r="S65" i="122"/>
  <c r="T65" i="122" s="1"/>
  <c r="S54" i="122"/>
  <c r="T54" i="122" s="1"/>
  <c r="T63" i="122"/>
  <c r="S63" i="122"/>
  <c r="S29" i="122"/>
  <c r="T29" i="122" s="1"/>
  <c r="W86" i="122"/>
  <c r="Y90" i="122"/>
  <c r="W120" i="122"/>
  <c r="X60" i="122"/>
  <c r="Y60" i="122" s="1"/>
  <c r="U60" i="122"/>
  <c r="W60" i="122" s="1"/>
  <c r="Z60" i="122"/>
  <c r="S95" i="122"/>
  <c r="T95" i="122" s="1"/>
  <c r="S70" i="122"/>
  <c r="T70" i="122" s="1"/>
  <c r="S38" i="122"/>
  <c r="T38" i="122" s="1"/>
  <c r="S102" i="122"/>
  <c r="T102" i="122" s="1"/>
  <c r="S88" i="122"/>
  <c r="T88" i="122" s="1"/>
  <c r="T47" i="122"/>
  <c r="S47" i="122"/>
  <c r="S73" i="122"/>
  <c r="T73" i="122" s="1"/>
  <c r="T41" i="122"/>
  <c r="S41" i="122"/>
  <c r="S101" i="122"/>
  <c r="T101" i="122"/>
  <c r="S48" i="122"/>
  <c r="T48" i="122" s="1"/>
  <c r="W26" i="122"/>
  <c r="X52" i="122"/>
  <c r="U52" i="122"/>
  <c r="W52" i="122" s="1"/>
  <c r="Z52" i="122"/>
  <c r="S109" i="122"/>
  <c r="T109" i="122" s="1"/>
  <c r="S94" i="122"/>
  <c r="T94" i="122" s="1"/>
  <c r="S84" i="122"/>
  <c r="T84" i="122" s="1"/>
  <c r="T57" i="122"/>
  <c r="S57" i="122"/>
  <c r="S117" i="122"/>
  <c r="T117" i="122"/>
  <c r="S89" i="122"/>
  <c r="T89" i="122" s="1"/>
  <c r="S64" i="122"/>
  <c r="T64" i="122" s="1"/>
  <c r="S111" i="122"/>
  <c r="T111" i="122" s="1"/>
  <c r="S93" i="122"/>
  <c r="T93" i="122" s="1"/>
  <c r="S55" i="122"/>
  <c r="T55" i="122" s="1"/>
  <c r="T119" i="122"/>
  <c r="S119" i="122"/>
  <c r="S100" i="122"/>
  <c r="T100" i="122" s="1"/>
  <c r="S81" i="122"/>
  <c r="T81" i="122" s="1"/>
  <c r="S80" i="122"/>
  <c r="T80" i="122" s="1"/>
  <c r="S62" i="122"/>
  <c r="T62" i="122" s="1"/>
  <c r="S28" i="122"/>
  <c r="T28" i="122" s="1"/>
  <c r="U32" i="122"/>
  <c r="W32" i="122" s="1"/>
  <c r="Y128" i="122"/>
  <c r="W50" i="122"/>
  <c r="Y134" i="122"/>
  <c r="W148" i="122"/>
  <c r="Y164" i="122"/>
  <c r="Y166" i="122"/>
  <c r="W122" i="122"/>
  <c r="Y114" i="122"/>
  <c r="W106" i="122"/>
  <c r="Y98" i="122"/>
  <c r="Y132" i="122"/>
  <c r="Y140" i="122"/>
  <c r="Y156" i="122"/>
  <c r="Y172" i="122"/>
  <c r="W146" i="122"/>
  <c r="W46" i="122"/>
  <c r="Z19" i="122"/>
  <c r="Y19" i="122" s="1"/>
  <c r="Y50" i="122"/>
  <c r="Y162" i="122"/>
  <c r="W74" i="122"/>
  <c r="Y160" i="122"/>
  <c r="Y144" i="122"/>
  <c r="Y126" i="122"/>
  <c r="W158" i="122"/>
  <c r="Y116" i="122"/>
  <c r="W36" i="122"/>
  <c r="Y20" i="122"/>
  <c r="Y86" i="122"/>
  <c r="W66" i="122"/>
  <c r="W82" i="122"/>
  <c r="W128" i="122"/>
  <c r="Y154" i="122"/>
  <c r="U19" i="122"/>
  <c r="W20" i="122"/>
  <c r="W34" i="122"/>
  <c r="W138" i="122"/>
  <c r="Y146" i="122"/>
  <c r="W22" i="122"/>
  <c r="Y34" i="122"/>
  <c r="Y22" i="122"/>
  <c r="W164" i="122"/>
  <c r="Y152" i="122"/>
  <c r="W132" i="122"/>
  <c r="Y130" i="122"/>
  <c r="Y142" i="122"/>
  <c r="Y78" i="122"/>
  <c r="Y148" i="122"/>
  <c r="Y168" i="122"/>
  <c r="W168" i="122"/>
  <c r="W152" i="122"/>
  <c r="Y136" i="122"/>
  <c r="W136" i="122"/>
  <c r="Y150" i="122"/>
  <c r="Y122" i="122"/>
  <c r="W114" i="122"/>
  <c r="Y106" i="122"/>
  <c r="W98" i="122"/>
  <c r="Y26" i="122"/>
  <c r="W24" i="122"/>
  <c r="Y30" i="122"/>
  <c r="W130" i="122"/>
  <c r="W140" i="122"/>
  <c r="W172" i="122"/>
  <c r="W144" i="122"/>
  <c r="Y158" i="122"/>
  <c r="W142" i="122"/>
  <c r="W110" i="122"/>
  <c r="Y124" i="122"/>
  <c r="Y32" i="122"/>
  <c r="W170" i="122"/>
  <c r="Z28" i="122" l="1"/>
  <c r="X28" i="122"/>
  <c r="U28" i="122"/>
  <c r="Z100" i="122"/>
  <c r="U100" i="122"/>
  <c r="X100" i="122"/>
  <c r="Y100" i="122" s="1"/>
  <c r="X94" i="122"/>
  <c r="Y94" i="122" s="1"/>
  <c r="Z94" i="122"/>
  <c r="U94" i="122"/>
  <c r="W94" i="122" s="1"/>
  <c r="X88" i="122"/>
  <c r="Y88" i="122" s="1"/>
  <c r="U88" i="122"/>
  <c r="Z88" i="122"/>
  <c r="X56" i="122"/>
  <c r="Z56" i="122"/>
  <c r="U56" i="122"/>
  <c r="W56" i="122" s="1"/>
  <c r="X72" i="122"/>
  <c r="U72" i="122"/>
  <c r="W72" i="122" s="1"/>
  <c r="Z72" i="122"/>
  <c r="Y76" i="122"/>
  <c r="X62" i="122"/>
  <c r="Z62" i="122"/>
  <c r="U62" i="122"/>
  <c r="W62" i="122" s="1"/>
  <c r="X64" i="122"/>
  <c r="Z64" i="122"/>
  <c r="U64" i="122"/>
  <c r="W64" i="122" s="1"/>
  <c r="Y52" i="122"/>
  <c r="Z102" i="122"/>
  <c r="U102" i="122"/>
  <c r="X102" i="122"/>
  <c r="Y102" i="122" s="1"/>
  <c r="W68" i="122"/>
  <c r="Y44" i="122"/>
  <c r="Z80" i="122"/>
  <c r="U80" i="122"/>
  <c r="W80" i="122" s="1"/>
  <c r="X80" i="122"/>
  <c r="X38" i="122"/>
  <c r="Z38" i="122"/>
  <c r="U38" i="122"/>
  <c r="W38" i="122" s="1"/>
  <c r="U118" i="122"/>
  <c r="W118" i="122" s="1"/>
  <c r="X118" i="122"/>
  <c r="Z118" i="122"/>
  <c r="X84" i="122"/>
  <c r="Y84" i="122" s="1"/>
  <c r="Z84" i="122"/>
  <c r="U84" i="122"/>
  <c r="X48" i="122"/>
  <c r="Z48" i="122"/>
  <c r="U48" i="122"/>
  <c r="W48" i="122" s="1"/>
  <c r="Z70" i="122"/>
  <c r="U70" i="122"/>
  <c r="X70" i="122"/>
  <c r="Y70" i="122" s="1"/>
  <c r="Z54" i="122"/>
  <c r="U54" i="122"/>
  <c r="X54" i="122"/>
  <c r="Y54" i="122" s="1"/>
  <c r="X40" i="122"/>
  <c r="Y40" i="122" s="1"/>
  <c r="Z40" i="122"/>
  <c r="U40" i="122"/>
  <c r="W154" i="122"/>
  <c r="AP18" i="122"/>
  <c r="W19" i="122"/>
  <c r="W70" i="122" l="1"/>
  <c r="Y48" i="122"/>
  <c r="W102" i="122"/>
  <c r="Y62" i="122"/>
  <c r="Y72" i="122"/>
  <c r="W40" i="122"/>
  <c r="W54" i="122"/>
  <c r="W84" i="122"/>
  <c r="Y118" i="122"/>
  <c r="Y38" i="122"/>
  <c r="Y64" i="122"/>
  <c r="W88" i="122"/>
  <c r="W28" i="122"/>
  <c r="Y80" i="122"/>
  <c r="AA175" i="122"/>
  <c r="Y28" i="122"/>
  <c r="Y56" i="122"/>
  <c r="W100" i="122"/>
  <c r="AP20" i="122"/>
  <c r="AA18" i="122"/>
  <c r="AP19" i="122" s="1"/>
  <c r="AD18" i="122" s="1"/>
  <c r="AF18" i="122" s="1"/>
  <c r="AC18" i="122" s="1"/>
  <c r="M175" i="122" l="1"/>
  <c r="X175" i="122"/>
  <c r="Z175" i="122" s="1"/>
  <c r="AP22" i="122"/>
  <c r="AP21" i="122"/>
  <c r="AP23" i="122" l="1"/>
  <c r="AP24" i="122"/>
  <c r="AP26" i="122" l="1"/>
  <c r="AP25" i="122"/>
  <c r="AP27" i="122" l="1"/>
  <c r="AP28" i="122"/>
  <c r="AP30" i="122" l="1"/>
  <c r="AP29" i="122"/>
  <c r="AP32" i="122" l="1"/>
  <c r="AP31" i="122"/>
  <c r="AP34" i="122" l="1"/>
  <c r="AP33" i="122"/>
  <c r="AP35" i="122" l="1"/>
  <c r="AP36" i="122"/>
  <c r="AP38" i="122" l="1"/>
  <c r="AP37" i="122"/>
  <c r="AP39" i="122" l="1"/>
  <c r="AP40" i="122"/>
  <c r="AP42" i="122" l="1"/>
  <c r="AP41" i="122"/>
  <c r="AP43" i="122" l="1"/>
  <c r="AP44" i="122"/>
  <c r="AP46" i="122" l="1"/>
  <c r="AP45" i="122"/>
  <c r="AP47" i="122" l="1"/>
  <c r="AP48" i="122"/>
  <c r="AP50" i="122" l="1"/>
  <c r="AP49" i="122"/>
  <c r="AP52" i="122" l="1"/>
  <c r="AP51" i="122"/>
  <c r="AP54" i="122" l="1"/>
  <c r="AP53" i="122"/>
  <c r="AP55" i="122" l="1"/>
  <c r="AP56" i="122"/>
  <c r="AP58" i="122" l="1"/>
  <c r="AP57" i="122"/>
  <c r="AP59" i="122" l="1"/>
  <c r="AP60" i="122"/>
  <c r="AP62" i="122" l="1"/>
  <c r="AP61" i="122"/>
  <c r="AP64" i="122" l="1"/>
  <c r="AP63" i="122"/>
  <c r="AP65" i="122" l="1"/>
  <c r="AP66" i="122"/>
  <c r="AP67" i="122" l="1"/>
  <c r="AP68" i="122"/>
  <c r="AP69" i="122" l="1"/>
  <c r="AP70" i="122"/>
  <c r="AP72" i="122" l="1"/>
  <c r="AP71" i="122"/>
  <c r="AP73" i="122" l="1"/>
  <c r="AP74" i="122"/>
  <c r="AP76" i="122" l="1"/>
  <c r="AP75" i="122"/>
  <c r="AP78" i="122" l="1"/>
  <c r="AP77" i="122"/>
  <c r="AP80" i="122" l="1"/>
  <c r="AP79" i="122"/>
  <c r="AP81" i="122" l="1"/>
  <c r="AP82" i="122"/>
  <c r="AP83" i="122" l="1"/>
  <c r="AP84" i="122"/>
  <c r="AP86" i="122" l="1"/>
  <c r="AP85" i="122"/>
  <c r="AP87" i="122" l="1"/>
  <c r="AP88" i="122"/>
  <c r="AP89" i="122" l="1"/>
  <c r="AP90" i="122"/>
  <c r="AP92" i="122" l="1"/>
  <c r="AP91" i="122"/>
  <c r="AP94" i="122" l="1"/>
  <c r="AP93" i="122"/>
  <c r="AP96" i="122" l="1"/>
  <c r="AP95" i="122"/>
  <c r="AP97" i="122" l="1"/>
  <c r="AP98" i="122"/>
  <c r="AP99" i="122" l="1"/>
  <c r="AP100" i="122"/>
  <c r="AP102" i="122" l="1"/>
  <c r="AP101" i="122"/>
  <c r="AP103" i="122" l="1"/>
  <c r="AP104" i="122"/>
  <c r="AP105" i="122" l="1"/>
  <c r="AP106" i="122"/>
  <c r="AP107" i="122" l="1"/>
  <c r="AP108" i="122"/>
  <c r="AP109" i="122" l="1"/>
  <c r="AP110" i="122"/>
  <c r="AP112" i="122" l="1"/>
  <c r="AP111" i="122"/>
  <c r="AP114" i="122" l="1"/>
  <c r="AP113" i="122"/>
  <c r="AP116" i="122" l="1"/>
  <c r="AP115" i="122"/>
  <c r="AP117" i="122" l="1"/>
  <c r="AP118" i="122"/>
  <c r="AP119" i="122" l="1"/>
  <c r="AP120" i="122"/>
  <c r="AP121" i="122" l="1"/>
  <c r="AP122" i="122"/>
  <c r="AP124" i="122" l="1"/>
  <c r="AP123" i="122"/>
  <c r="AP125" i="122" l="1"/>
  <c r="AP126" i="122"/>
  <c r="AP128" i="122" l="1"/>
  <c r="AP127" i="122"/>
  <c r="AP130" i="122" l="1"/>
  <c r="AP129" i="122"/>
  <c r="AP131" i="122" l="1"/>
  <c r="AP132" i="122"/>
  <c r="AP133" i="122" l="1"/>
  <c r="AP134" i="122"/>
  <c r="AP136" i="122" l="1"/>
  <c r="AP135" i="122"/>
  <c r="AP137" i="122" l="1"/>
  <c r="AP138" i="122"/>
  <c r="AP140" i="122" l="1"/>
  <c r="AP139" i="122"/>
  <c r="AP141" i="122" l="1"/>
  <c r="AP142" i="122"/>
  <c r="AP144" i="122" l="1"/>
  <c r="AP143" i="122"/>
  <c r="AP145" i="122" l="1"/>
  <c r="AP146" i="122"/>
  <c r="AP148" i="122" l="1"/>
  <c r="AP147" i="122"/>
  <c r="AP149" i="122" l="1"/>
  <c r="AP150" i="122"/>
  <c r="AP151" i="122" l="1"/>
  <c r="AP152" i="122"/>
  <c r="AP153" i="122" l="1"/>
  <c r="AP154" i="122"/>
  <c r="AP156" i="122" l="1"/>
  <c r="AP155" i="122"/>
  <c r="AP158" i="122" l="1"/>
  <c r="AP157" i="122"/>
  <c r="AP159" i="122" l="1"/>
  <c r="AP160" i="122"/>
  <c r="AP162" i="122" l="1"/>
  <c r="AP161" i="122"/>
  <c r="AP164" i="122" l="1"/>
  <c r="AP163" i="122"/>
  <c r="AP165" i="122" l="1"/>
  <c r="AP166" i="122"/>
  <c r="AP167" i="122" l="1"/>
  <c r="AP168" i="122"/>
  <c r="AP169" i="122" l="1"/>
  <c r="AP170" i="122"/>
  <c r="AP172" i="122" l="1"/>
  <c r="AP173" i="122" s="1"/>
  <c r="AP171" i="122"/>
</calcChain>
</file>

<file path=xl/comments1.xml><?xml version="1.0" encoding="utf-8"?>
<comments xmlns="http://schemas.openxmlformats.org/spreadsheetml/2006/main">
  <authors>
    <author>user</author>
  </authors>
  <commentList>
    <comment ref="BB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長期休業中だけ、昼間連続して休憩時間をとるようにしている場合
　例：長期休業中だけ休憩時間が
１２：００～１３：００の場合
　休憩時間①に開始１２：００
　　　　　　　　　終了１２：３０
　休憩時間②に開始１２：３０
　　　　　　　　　終了１３：００
というように連続する時間を入力してください。
また、長期休業中は
専決者のセルで
「休業中」を選んでから入力してください。
　</t>
        </r>
      </text>
    </comment>
    <comment ref="AZ8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休憩時間が分かれていない場合でも
休憩時間②の開始・終了の両欄に、休憩時間終了時刻の入力をして下さい。
(計算式の関係上）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B1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分単位で取得の場合は、承認権者処理セルで「分まで取得」を選んでから、入力して下さい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<sst xmlns="http://schemas.openxmlformats.org/spreadsheetml/2006/main" count="766" uniqueCount="54">
  <si>
    <t>時</t>
    <rPh sb="0" eb="1">
      <t>ジ</t>
    </rPh>
    <phoneticPr fontId="2"/>
  </si>
  <si>
    <t>年 次 有 給</t>
    <rPh sb="0" eb="1">
      <t>トシ</t>
    </rPh>
    <rPh sb="2" eb="3">
      <t>ツギ</t>
    </rPh>
    <rPh sb="4" eb="5">
      <t>ユウ</t>
    </rPh>
    <rPh sb="6" eb="7">
      <t>キュウ</t>
    </rPh>
    <phoneticPr fontId="2"/>
  </si>
  <si>
    <t>休 暇</t>
    <rPh sb="0" eb="1">
      <t>キュウ</t>
    </rPh>
    <rPh sb="2" eb="3">
      <t>ヒマ</t>
    </rPh>
    <phoneticPr fontId="2"/>
  </si>
  <si>
    <t>届</t>
    <rPh sb="0" eb="1">
      <t>トド</t>
    </rPh>
    <phoneticPr fontId="2"/>
  </si>
  <si>
    <t>承 認 簿</t>
    <rPh sb="0" eb="1">
      <t>ウケタマワ</t>
    </rPh>
    <rPh sb="2" eb="3">
      <t>シノブ</t>
    </rPh>
    <rPh sb="4" eb="5">
      <t>ボ</t>
    </rPh>
    <phoneticPr fontId="2"/>
  </si>
  <si>
    <t>休　　暇　　年　　度</t>
    <rPh sb="0" eb="1">
      <t>キュウ</t>
    </rPh>
    <rPh sb="3" eb="4">
      <t>ヒマ</t>
    </rPh>
    <rPh sb="6" eb="7">
      <t>トシ</t>
    </rPh>
    <rPh sb="9" eb="10">
      <t>ド</t>
    </rPh>
    <phoneticPr fontId="2"/>
  </si>
  <si>
    <t>採　用　年　月　日</t>
    <rPh sb="0" eb="1">
      <t>サイ</t>
    </rPh>
    <rPh sb="2" eb="3">
      <t>ヨウ</t>
    </rPh>
    <rPh sb="4" eb="5">
      <t>トシ</t>
    </rPh>
    <rPh sb="6" eb="7">
      <t>ツキ</t>
    </rPh>
    <rPh sb="8" eb="9">
      <t>ヒ</t>
    </rPh>
    <phoneticPr fontId="2"/>
  </si>
  <si>
    <t>職　　名</t>
    <rPh sb="0" eb="1">
      <t>ショク</t>
    </rPh>
    <rPh sb="3" eb="4">
      <t>メイ</t>
    </rPh>
    <phoneticPr fontId="2"/>
  </si>
  <si>
    <t>氏　　　　　　　　名</t>
    <rPh sb="0" eb="1">
      <t>シ</t>
    </rPh>
    <rPh sb="9" eb="10">
      <t>メイ</t>
    </rPh>
    <phoneticPr fontId="2"/>
  </si>
  <si>
    <t>前年９月１日から
本年８月３１日ま
でに　請求できた
年 次 有 給 休 暇</t>
    <rPh sb="0" eb="2">
      <t>ゼンネン</t>
    </rPh>
    <rPh sb="9" eb="11">
      <t>ホンネン</t>
    </rPh>
    <rPh sb="21" eb="23">
      <t>セイキュウ</t>
    </rPh>
    <rPh sb="31" eb="32">
      <t>ユウ</t>
    </rPh>
    <rPh sb="33" eb="34">
      <t>キュウ</t>
    </rPh>
    <rPh sb="35" eb="36">
      <t>キュウ</t>
    </rPh>
    <rPh sb="37" eb="38">
      <t>ヒマ</t>
    </rPh>
    <phoneticPr fontId="2"/>
  </si>
  <si>
    <t>前年９月１日から
本年８月３１日ま
でに　与えられた
年 次 有 給 休 暇</t>
    <rPh sb="0" eb="2">
      <t>ゼンネン</t>
    </rPh>
    <rPh sb="9" eb="11">
      <t>ホンネン</t>
    </rPh>
    <rPh sb="21" eb="22">
      <t>アタ</t>
    </rPh>
    <rPh sb="29" eb="30">
      <t>ジ</t>
    </rPh>
    <rPh sb="31" eb="32">
      <t>ユウ</t>
    </rPh>
    <rPh sb="33" eb="34">
      <t>キュウ</t>
    </rPh>
    <rPh sb="35" eb="36">
      <t>キュウ</t>
    </rPh>
    <rPh sb="37" eb="38">
      <t>ヒマ</t>
    </rPh>
    <phoneticPr fontId="2"/>
  </si>
  <si>
    <t>残   余   の
年次有給休暇</t>
    <rPh sb="0" eb="1">
      <t>ザン</t>
    </rPh>
    <rPh sb="4" eb="5">
      <t>ヨ</t>
    </rPh>
    <rPh sb="11" eb="13">
      <t>ネンジ</t>
    </rPh>
    <rPh sb="13" eb="15">
      <t>ユウキュウ</t>
    </rPh>
    <rPh sb="15" eb="17">
      <t>キュウカ</t>
    </rPh>
    <phoneticPr fontId="2"/>
  </si>
  <si>
    <t>繰 越 し の
で　 き　 る
日　   　 数</t>
    <rPh sb="0" eb="1">
      <t>ク</t>
    </rPh>
    <rPh sb="2" eb="3">
      <t>コ</t>
    </rPh>
    <rPh sb="16" eb="17">
      <t>ヒ</t>
    </rPh>
    <rPh sb="23" eb="24">
      <t>カズ</t>
    </rPh>
    <phoneticPr fontId="2"/>
  </si>
  <si>
    <t>本年９月１日から
翌年８月３１日ま
でに　請求できる
年 次 有 給 休 暇</t>
    <rPh sb="0" eb="2">
      <t>ホンネン</t>
    </rPh>
    <rPh sb="3" eb="4">
      <t>ツキ</t>
    </rPh>
    <rPh sb="5" eb="6">
      <t>ヒ</t>
    </rPh>
    <rPh sb="9" eb="11">
      <t>ヨクネン</t>
    </rPh>
    <rPh sb="12" eb="13">
      <t>ツキ</t>
    </rPh>
    <rPh sb="15" eb="16">
      <t>ヒ</t>
    </rPh>
    <rPh sb="21" eb="23">
      <t>セイキュウ</t>
    </rPh>
    <rPh sb="27" eb="28">
      <t>トシ</t>
    </rPh>
    <rPh sb="29" eb="30">
      <t>ツギ</t>
    </rPh>
    <rPh sb="31" eb="32">
      <t>ユウ</t>
    </rPh>
    <rPh sb="33" eb="34">
      <t>キュウ</t>
    </rPh>
    <rPh sb="35" eb="36">
      <t>キュウ</t>
    </rPh>
    <rPh sb="37" eb="38">
      <t>ヒマ</t>
    </rPh>
    <phoneticPr fontId="2"/>
  </si>
  <si>
    <t>処理・承認</t>
    <rPh sb="0" eb="2">
      <t>ショリ</t>
    </rPh>
    <rPh sb="3" eb="5">
      <t>ショウニン</t>
    </rPh>
    <phoneticPr fontId="2"/>
  </si>
  <si>
    <t>期　　　　　　間</t>
    <rPh sb="0" eb="1">
      <t>キ</t>
    </rPh>
    <rPh sb="7" eb="8">
      <t>アイダ</t>
    </rPh>
    <phoneticPr fontId="2"/>
  </si>
  <si>
    <t>年　　次</t>
    <rPh sb="0" eb="1">
      <t>トシ</t>
    </rPh>
    <rPh sb="3" eb="4">
      <t>ツギ</t>
    </rPh>
    <phoneticPr fontId="2"/>
  </si>
  <si>
    <t>年 次 の
残余日数</t>
    <rPh sb="0" eb="1">
      <t>トシ</t>
    </rPh>
    <rPh sb="2" eb="3">
      <t>ツギ</t>
    </rPh>
    <rPh sb="6" eb="8">
      <t>ザンヨ</t>
    </rPh>
    <rPh sb="8" eb="10">
      <t>ニッスウ</t>
    </rPh>
    <phoneticPr fontId="2"/>
  </si>
  <si>
    <t>事　　　　　由</t>
    <rPh sb="0" eb="1">
      <t>コト</t>
    </rPh>
    <rPh sb="6" eb="7">
      <t>ヨシ</t>
    </rPh>
    <phoneticPr fontId="2"/>
  </si>
  <si>
    <t>届・願 印</t>
    <rPh sb="0" eb="1">
      <t>トド</t>
    </rPh>
    <rPh sb="2" eb="3">
      <t>ネガ</t>
    </rPh>
    <rPh sb="4" eb="5">
      <t>イン</t>
    </rPh>
    <phoneticPr fontId="2"/>
  </si>
  <si>
    <t>照 合 印
出 勤 簿</t>
    <rPh sb="0" eb="1">
      <t>テラシ</t>
    </rPh>
    <rPh sb="2" eb="3">
      <t>ゴウ</t>
    </rPh>
    <rPh sb="4" eb="5">
      <t>イン</t>
    </rPh>
    <rPh sb="6" eb="7">
      <t>デ</t>
    </rPh>
    <rPh sb="8" eb="9">
      <t>ツトム</t>
    </rPh>
    <rPh sb="10" eb="11">
      <t>ボ</t>
    </rPh>
    <phoneticPr fontId="2"/>
  </si>
  <si>
    <t>承認権者処理</t>
    <rPh sb="0" eb="3">
      <t>ショウニンケン</t>
    </rPh>
    <rPh sb="3" eb="4">
      <t>モノ</t>
    </rPh>
    <phoneticPr fontId="2"/>
  </si>
  <si>
    <t>専決者</t>
    <rPh sb="0" eb="1">
      <t>アツム</t>
    </rPh>
    <rPh sb="1" eb="2">
      <t>ケツ</t>
    </rPh>
    <rPh sb="2" eb="3">
      <t>シャ</t>
    </rPh>
    <phoneticPr fontId="2"/>
  </si>
  <si>
    <t>日</t>
    <rPh sb="0" eb="1">
      <t>ニチ</t>
    </rPh>
    <phoneticPr fontId="2"/>
  </si>
  <si>
    <t>勤務時間</t>
    <rPh sb="0" eb="2">
      <t>キンム</t>
    </rPh>
    <rPh sb="2" eb="4">
      <t>ジカン</t>
    </rPh>
    <phoneticPr fontId="2"/>
  </si>
  <si>
    <t>休憩時間</t>
    <rPh sb="0" eb="2">
      <t>キュウケイ</t>
    </rPh>
    <rPh sb="2" eb="4">
      <t>ジカン</t>
    </rPh>
    <phoneticPr fontId="2"/>
  </si>
  <si>
    <t>課業中</t>
    <rPh sb="0" eb="2">
      <t>カギョウ</t>
    </rPh>
    <rPh sb="2" eb="3">
      <t>チュウ</t>
    </rPh>
    <phoneticPr fontId="2"/>
  </si>
  <si>
    <t>休業中</t>
    <rPh sb="0" eb="3">
      <t>キュウギョウチュウ</t>
    </rPh>
    <phoneticPr fontId="2"/>
  </si>
  <si>
    <t>　自 　　</t>
    <rPh sb="1" eb="2">
      <t>ジ</t>
    </rPh>
    <phoneticPr fontId="2"/>
  </si>
  <si>
    <t>　至 　　</t>
    <rPh sb="1" eb="2">
      <t>イタ</t>
    </rPh>
    <phoneticPr fontId="2"/>
  </si>
  <si>
    <t>：</t>
    <phoneticPr fontId="2"/>
  </si>
  <si>
    <t>～</t>
    <phoneticPr fontId="2"/>
  </si>
  <si>
    <t>　　・　　　・　　</t>
    <phoneticPr fontId="2"/>
  </si>
  <si>
    <t>月</t>
  </si>
  <si>
    <t>休暇時間</t>
    <rPh sb="0" eb="2">
      <t>キュウカ</t>
    </rPh>
    <rPh sb="2" eb="4">
      <t>ジカン</t>
    </rPh>
    <phoneticPr fontId="2"/>
  </si>
  <si>
    <t>休暇取得時間</t>
    <rPh sb="0" eb="2">
      <t>キュウカ</t>
    </rPh>
    <rPh sb="2" eb="4">
      <t>シュトク</t>
    </rPh>
    <rPh sb="4" eb="6">
      <t>ジカン</t>
    </rPh>
    <phoneticPr fontId="2"/>
  </si>
  <si>
    <t>勤務③</t>
    <rPh sb="0" eb="2">
      <t>キンム</t>
    </rPh>
    <phoneticPr fontId="2"/>
  </si>
  <si>
    <t>勤務②</t>
    <rPh sb="0" eb="2">
      <t>キンム</t>
    </rPh>
    <phoneticPr fontId="2"/>
  </si>
  <si>
    <t>勤務①</t>
    <rPh sb="0" eb="2">
      <t>キンム</t>
    </rPh>
    <phoneticPr fontId="2"/>
  </si>
  <si>
    <t>時計換算</t>
    <rPh sb="0" eb="2">
      <t>トケイ</t>
    </rPh>
    <rPh sb="2" eb="4">
      <t>カンサン</t>
    </rPh>
    <phoneticPr fontId="2"/>
  </si>
  <si>
    <t>　　　　　　終了</t>
    <rPh sb="6" eb="8">
      <t>シュウリョウ</t>
    </rPh>
    <phoneticPr fontId="2"/>
  </si>
  <si>
    <t>休憩時間②　開始</t>
    <rPh sb="0" eb="2">
      <t>キュウケイ</t>
    </rPh>
    <rPh sb="2" eb="4">
      <t>ジカン</t>
    </rPh>
    <rPh sb="6" eb="8">
      <t>カイシ</t>
    </rPh>
    <phoneticPr fontId="2"/>
  </si>
  <si>
    <t>休憩時間①　開始</t>
    <rPh sb="0" eb="2">
      <t>キュウケイ</t>
    </rPh>
    <rPh sb="2" eb="4">
      <t>ジカン</t>
    </rPh>
    <rPh sb="6" eb="8">
      <t>カイシ</t>
    </rPh>
    <phoneticPr fontId="2"/>
  </si>
  <si>
    <t>終業時間</t>
    <rPh sb="0" eb="2">
      <t>シュウギョウ</t>
    </rPh>
    <rPh sb="2" eb="4">
      <t>ジカン</t>
    </rPh>
    <phoneticPr fontId="2"/>
  </si>
  <si>
    <t>始業時間</t>
    <rPh sb="0" eb="2">
      <t>シギョウ</t>
    </rPh>
    <rPh sb="2" eb="4">
      <t>ジカン</t>
    </rPh>
    <phoneticPr fontId="2"/>
  </si>
  <si>
    <t>長期休業中</t>
    <rPh sb="0" eb="2">
      <t>チョウキ</t>
    </rPh>
    <rPh sb="2" eb="4">
      <t>キュウギョウ</t>
    </rPh>
    <rPh sb="4" eb="5">
      <t>チュウ</t>
    </rPh>
    <phoneticPr fontId="2"/>
  </si>
  <si>
    <t>非表示部分</t>
    <rPh sb="0" eb="3">
      <t>ヒヒョウジ</t>
    </rPh>
    <rPh sb="3" eb="5">
      <t>ブブン</t>
    </rPh>
    <phoneticPr fontId="2"/>
  </si>
  <si>
    <t>平成２６年１月８日修正版</t>
    <rPh sb="0" eb="2">
      <t>ヘイセイ</t>
    </rPh>
    <rPh sb="4" eb="5">
      <t>ネン</t>
    </rPh>
    <rPh sb="6" eb="7">
      <t>ガツ</t>
    </rPh>
    <rPh sb="8" eb="9">
      <t>ニチ</t>
    </rPh>
    <rPh sb="9" eb="11">
      <t>シュウセイ</t>
    </rPh>
    <rPh sb="11" eb="12">
      <t>バン</t>
    </rPh>
    <phoneticPr fontId="2"/>
  </si>
  <si>
    <t>分まで取得</t>
    <phoneticPr fontId="2"/>
  </si>
  <si>
    <t>令和 　　 年　　　月から</t>
    <rPh sb="0" eb="2">
      <t>レイワ</t>
    </rPh>
    <rPh sb="6" eb="7">
      <t>ネン</t>
    </rPh>
    <rPh sb="10" eb="11">
      <t>ツキ</t>
    </rPh>
    <phoneticPr fontId="2"/>
  </si>
  <si>
    <t>令和 　　 年　　　月まで</t>
    <rPh sb="0" eb="2">
      <t>レイワ</t>
    </rPh>
    <phoneticPr fontId="2"/>
  </si>
  <si>
    <t>令和</t>
    <rPh sb="0" eb="2">
      <t>レイワ</t>
    </rPh>
    <phoneticPr fontId="2"/>
  </si>
  <si>
    <t>令和　　年９月１日
から令和　　年３月
３１日までに与えら
れた年次有給休暇</t>
    <rPh sb="0" eb="1">
      <t>レイ</t>
    </rPh>
    <rPh sb="1" eb="2">
      <t>カズ</t>
    </rPh>
    <rPh sb="4" eb="5">
      <t>ネン</t>
    </rPh>
    <rPh sb="5" eb="6">
      <t>ヘイネン</t>
    </rPh>
    <rPh sb="6" eb="7">
      <t>ツキ</t>
    </rPh>
    <rPh sb="8" eb="9">
      <t>ヒ</t>
    </rPh>
    <rPh sb="12" eb="13">
      <t>レイ</t>
    </rPh>
    <rPh sb="13" eb="14">
      <t>カズ</t>
    </rPh>
    <rPh sb="16" eb="17">
      <t>ネン</t>
    </rPh>
    <rPh sb="17" eb="18">
      <t>ヘイネン</t>
    </rPh>
    <rPh sb="18" eb="19">
      <t>ツキ</t>
    </rPh>
    <rPh sb="22" eb="23">
      <t>ヒ</t>
    </rPh>
    <rPh sb="26" eb="27">
      <t>アタ</t>
    </rPh>
    <rPh sb="32" eb="34">
      <t>ネンジ</t>
    </rPh>
    <rPh sb="34" eb="36">
      <t>ユウキュウ</t>
    </rPh>
    <rPh sb="36" eb="38">
      <t>キュウカ</t>
    </rPh>
    <phoneticPr fontId="2"/>
  </si>
  <si>
    <t>令和　　年４月１日
から８月３１日まで
に  請 求 で き る
年 次 有 給 休 暇</t>
    <rPh sb="0" eb="1">
      <t>レイ</t>
    </rPh>
    <rPh sb="1" eb="2">
      <t>カズ</t>
    </rPh>
    <rPh sb="4" eb="5">
      <t>ネン</t>
    </rPh>
    <rPh sb="5" eb="6">
      <t>ヘイネン</t>
    </rPh>
    <rPh sb="6" eb="7">
      <t>ツキ</t>
    </rPh>
    <rPh sb="8" eb="9">
      <t>ヒ</t>
    </rPh>
    <rPh sb="13" eb="14">
      <t>ツキ</t>
    </rPh>
    <rPh sb="16" eb="17">
      <t>ヒ</t>
    </rPh>
    <rPh sb="23" eb="24">
      <t>ショウ</t>
    </rPh>
    <rPh sb="25" eb="26">
      <t>モトム</t>
    </rPh>
    <rPh sb="33" eb="34">
      <t>トシ</t>
    </rPh>
    <rPh sb="35" eb="36">
      <t>ツギ</t>
    </rPh>
    <rPh sb="37" eb="38">
      <t>ユウ</t>
    </rPh>
    <rPh sb="39" eb="40">
      <t>キュウ</t>
    </rPh>
    <rPh sb="41" eb="42">
      <t>キュウ</t>
    </rPh>
    <rPh sb="43" eb="44">
      <t>ヒマ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</si>
</sst>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0_ "/>
    <numFmt numFmtId="177" formatCode="0_);[Red]\(0\)"/>
    <numFmt numFmtId="178" formatCode="h&quot;時&quot;mm&quot;分&quot;;@"/>
    <numFmt numFmtId="179" formatCode="#&quot;時&quot;"/>
    <numFmt numFmtId="180" formatCode="#&quot;分&quot;"/>
    <numFmt numFmtId="181" formatCode="h:mm;@"/>
  </numFmts>
  <fonts count="2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18"/>
      <color indexed="8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4"/>
      <color indexed="8"/>
      <name val="HG丸ｺﾞｼｯｸM-PRO"/>
      <family val="3"/>
      <charset val="128"/>
    </font>
    <font>
      <sz val="9"/>
      <color indexed="8"/>
      <name val="HG丸ｺﾞｼｯｸM-PRO"/>
      <family val="3"/>
      <charset val="128"/>
    </font>
    <font>
      <sz val="20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2"/>
      <color indexed="8"/>
      <name val="HG丸ｺﾞｼｯｸM-PRO"/>
      <family val="3"/>
      <charset val="128"/>
    </font>
    <font>
      <u/>
      <sz val="12"/>
      <color indexed="8"/>
      <name val="ＭＳ Ｐゴシック"/>
      <family val="3"/>
      <charset val="128"/>
    </font>
    <font>
      <u/>
      <sz val="14"/>
      <color indexed="8"/>
      <name val="HG丸ｺﾞｼｯｸM-PRO"/>
      <family val="3"/>
      <charset val="128"/>
    </font>
    <font>
      <sz val="9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1"/>
      <name val="HG丸ｺﾞｼｯｸM-PRO"/>
      <family val="3"/>
      <charset val="128"/>
    </font>
    <font>
      <b/>
      <sz val="9"/>
      <color indexed="81"/>
      <name val="ＭＳ Ｐゴシック"/>
      <family val="3"/>
      <charset val="128"/>
    </font>
    <font>
      <sz val="10"/>
      <color theme="0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11"/>
      <color indexed="81"/>
      <name val="ＭＳ Ｐ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1"/>
        <bgColor indexed="64"/>
      </patternFill>
    </fill>
  </fills>
  <borders count="5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/>
      <diagonal/>
    </border>
    <border>
      <left/>
      <right style="dashed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308">
    <xf numFmtId="0" fontId="0" fillId="0" borderId="0" xfId="0"/>
    <xf numFmtId="177" fontId="0" fillId="0" borderId="0" xfId="0" applyNumberFormat="1"/>
    <xf numFmtId="20" fontId="0" fillId="0" borderId="0" xfId="0" applyNumberFormat="1"/>
    <xf numFmtId="176" fontId="4" fillId="0" borderId="6" xfId="1" applyNumberFormat="1" applyFont="1" applyFill="1" applyBorder="1" applyAlignment="1" applyProtection="1">
      <alignment horizontal="left" vertical="top"/>
      <protection hidden="1"/>
    </xf>
    <xf numFmtId="0" fontId="4" fillId="0" borderId="5" xfId="1" applyNumberFormat="1" applyFont="1" applyFill="1" applyBorder="1" applyAlignment="1" applyProtection="1">
      <alignment horizontal="right" vertical="top"/>
      <protection hidden="1"/>
    </xf>
    <xf numFmtId="0" fontId="4" fillId="0" borderId="0" xfId="1" applyFont="1" applyProtection="1">
      <alignment vertical="center"/>
      <protection hidden="1"/>
    </xf>
    <xf numFmtId="0" fontId="4" fillId="0" borderId="0" xfId="1" applyFont="1" applyFill="1" applyProtection="1">
      <alignment vertical="center"/>
      <protection hidden="1"/>
    </xf>
    <xf numFmtId="0" fontId="20" fillId="8" borderId="0" xfId="1" applyFont="1" applyFill="1" applyProtection="1">
      <alignment vertical="center"/>
      <protection hidden="1"/>
    </xf>
    <xf numFmtId="0" fontId="4" fillId="8" borderId="0" xfId="1" applyFont="1" applyFill="1" applyProtection="1">
      <alignment vertical="center"/>
      <protection hidden="1"/>
    </xf>
    <xf numFmtId="0" fontId="16" fillId="0" borderId="0" xfId="1" applyFont="1" applyProtection="1">
      <alignment vertical="center"/>
      <protection hidden="1"/>
    </xf>
    <xf numFmtId="0" fontId="16" fillId="0" borderId="0" xfId="1" applyFont="1" applyFill="1" applyProtection="1">
      <alignment vertical="center"/>
      <protection hidden="1"/>
    </xf>
    <xf numFmtId="0" fontId="17" fillId="6" borderId="22" xfId="0" applyFont="1" applyFill="1" applyBorder="1" applyAlignment="1" applyProtection="1">
      <alignment vertical="center"/>
      <protection hidden="1"/>
    </xf>
    <xf numFmtId="20" fontId="0" fillId="6" borderId="21" xfId="0" applyNumberFormat="1" applyFill="1" applyBorder="1" applyAlignment="1" applyProtection="1">
      <alignment vertical="center"/>
      <protection locked="0" hidden="1"/>
    </xf>
    <xf numFmtId="0" fontId="17" fillId="7" borderId="22" xfId="0" applyFont="1" applyFill="1" applyBorder="1" applyAlignment="1" applyProtection="1">
      <alignment vertical="center"/>
      <protection hidden="1"/>
    </xf>
    <xf numFmtId="20" fontId="0" fillId="7" borderId="21" xfId="0" applyNumberFormat="1" applyFill="1" applyBorder="1" applyAlignment="1" applyProtection="1">
      <alignment vertical="center"/>
      <protection locked="0" hidden="1"/>
    </xf>
    <xf numFmtId="0" fontId="6" fillId="0" borderId="0" xfId="1" applyFont="1" applyAlignment="1" applyProtection="1">
      <alignment horizontal="right" vertical="center"/>
      <protection hidden="1"/>
    </xf>
    <xf numFmtId="0" fontId="6" fillId="0" borderId="0" xfId="1" applyFont="1" applyFill="1" applyAlignment="1" applyProtection="1">
      <alignment horizontal="right" vertical="center"/>
      <protection hidden="1"/>
    </xf>
    <xf numFmtId="0" fontId="6" fillId="0" borderId="0" xfId="1" applyFont="1" applyFill="1" applyBorder="1" applyAlignment="1" applyProtection="1">
      <alignment horizontal="center" vertical="center"/>
      <protection hidden="1"/>
    </xf>
    <xf numFmtId="0" fontId="6" fillId="0" borderId="0" xfId="1" applyFont="1" applyAlignment="1" applyProtection="1">
      <alignment horizontal="left" vertical="center"/>
      <protection hidden="1"/>
    </xf>
    <xf numFmtId="0" fontId="17" fillId="6" borderId="20" xfId="0" applyFont="1" applyFill="1" applyBorder="1" applyAlignment="1" applyProtection="1">
      <alignment vertical="center"/>
      <protection hidden="1"/>
    </xf>
    <xf numFmtId="20" fontId="0" fillId="6" borderId="19" xfId="0" applyNumberFormat="1" applyFill="1" applyBorder="1" applyAlignment="1" applyProtection="1">
      <alignment vertical="center"/>
      <protection locked="0" hidden="1"/>
    </xf>
    <xf numFmtId="0" fontId="17" fillId="7" borderId="20" xfId="0" applyFont="1" applyFill="1" applyBorder="1" applyAlignment="1" applyProtection="1">
      <alignment vertical="center"/>
      <protection hidden="1"/>
    </xf>
    <xf numFmtId="20" fontId="0" fillId="7" borderId="19" xfId="0" applyNumberFormat="1" applyFill="1" applyBorder="1" applyAlignment="1" applyProtection="1">
      <alignment vertical="center"/>
      <protection locked="0" hidden="1"/>
    </xf>
    <xf numFmtId="0" fontId="6" fillId="0" borderId="0" xfId="1" applyFont="1" applyBorder="1" applyAlignment="1" applyProtection="1">
      <alignment horizontal="center" vertical="center"/>
      <protection hidden="1"/>
    </xf>
    <xf numFmtId="0" fontId="4" fillId="0" borderId="0" xfId="1" applyFont="1" applyBorder="1" applyAlignment="1" applyProtection="1">
      <alignment horizontal="center" vertical="center"/>
      <protection hidden="1"/>
    </xf>
    <xf numFmtId="0" fontId="4" fillId="0" borderId="0" xfId="1" applyFont="1" applyBorder="1" applyAlignment="1" applyProtection="1">
      <alignment vertical="center"/>
      <protection hidden="1"/>
    </xf>
    <xf numFmtId="0" fontId="6" fillId="0" borderId="0" xfId="1" applyFont="1" applyBorder="1" applyAlignment="1" applyProtection="1">
      <alignment horizontal="right" vertical="center"/>
      <protection hidden="1"/>
    </xf>
    <xf numFmtId="0" fontId="6" fillId="0" borderId="0" xfId="1" applyFont="1" applyFill="1" applyBorder="1" applyAlignment="1" applyProtection="1">
      <alignment horizontal="right" vertical="center"/>
      <protection hidden="1"/>
    </xf>
    <xf numFmtId="0" fontId="6" fillId="0" borderId="0" xfId="1" applyFont="1" applyBorder="1" applyAlignment="1" applyProtection="1">
      <alignment vertical="center"/>
      <protection hidden="1"/>
    </xf>
    <xf numFmtId="0" fontId="9" fillId="0" borderId="1" xfId="1" applyFont="1" applyBorder="1" applyAlignment="1" applyProtection="1">
      <alignment horizontal="center" vertical="center" wrapText="1"/>
      <protection hidden="1"/>
    </xf>
    <xf numFmtId="0" fontId="9" fillId="0" borderId="1" xfId="1" applyFont="1" applyFill="1" applyBorder="1" applyAlignment="1" applyProtection="1">
      <alignment horizontal="center" vertical="center" wrapText="1"/>
      <protection hidden="1"/>
    </xf>
    <xf numFmtId="177" fontId="9" fillId="0" borderId="1" xfId="1" applyNumberFormat="1" applyFont="1" applyBorder="1" applyAlignment="1" applyProtection="1">
      <alignment horizontal="center" vertical="center" wrapText="1"/>
      <protection hidden="1"/>
    </xf>
    <xf numFmtId="49" fontId="10" fillId="0" borderId="0" xfId="1" applyNumberFormat="1" applyFont="1" applyProtection="1">
      <alignment vertical="center"/>
      <protection hidden="1"/>
    </xf>
    <xf numFmtId="49" fontId="11" fillId="0" borderId="2" xfId="1" applyNumberFormat="1" applyFont="1" applyBorder="1" applyAlignment="1" applyProtection="1">
      <alignment horizontal="left"/>
      <protection hidden="1"/>
    </xf>
    <xf numFmtId="49" fontId="11" fillId="0" borderId="2" xfId="1" applyNumberFormat="1" applyFont="1" applyFill="1" applyBorder="1" applyAlignment="1" applyProtection="1">
      <alignment horizontal="left"/>
      <protection hidden="1"/>
    </xf>
    <xf numFmtId="49" fontId="16" fillId="0" borderId="0" xfId="1" applyNumberFormat="1" applyFont="1" applyFill="1" applyBorder="1" applyProtection="1">
      <alignment vertical="center"/>
      <protection hidden="1"/>
    </xf>
    <xf numFmtId="179" fontId="16" fillId="0" borderId="0" xfId="1" applyNumberFormat="1" applyFont="1" applyFill="1" applyBorder="1" applyProtection="1">
      <alignment vertical="center"/>
      <protection hidden="1"/>
    </xf>
    <xf numFmtId="180" fontId="16" fillId="0" borderId="0" xfId="1" applyNumberFormat="1" applyFont="1" applyFill="1" applyBorder="1" applyProtection="1">
      <alignment vertical="center"/>
      <protection hidden="1"/>
    </xf>
    <xf numFmtId="180" fontId="19" fillId="0" borderId="0" xfId="1" applyNumberFormat="1" applyFont="1" applyFill="1" applyBorder="1" applyAlignment="1" applyProtection="1">
      <alignment horizontal="center" vertical="center"/>
      <protection hidden="1"/>
    </xf>
    <xf numFmtId="21" fontId="4" fillId="0" borderId="0" xfId="1" applyNumberFormat="1" applyFont="1" applyProtection="1">
      <alignment vertical="center"/>
      <protection hidden="1"/>
    </xf>
    <xf numFmtId="0" fontId="13" fillId="0" borderId="0" xfId="1" applyNumberFormat="1" applyFont="1" applyBorder="1" applyAlignment="1" applyProtection="1">
      <alignment vertical="center"/>
      <protection hidden="1"/>
    </xf>
    <xf numFmtId="0" fontId="13" fillId="0" borderId="0" xfId="1" applyNumberFormat="1" applyFont="1" applyFill="1" applyBorder="1" applyAlignment="1" applyProtection="1">
      <alignment vertical="center"/>
      <protection hidden="1"/>
    </xf>
    <xf numFmtId="180" fontId="16" fillId="0" borderId="0" xfId="1" applyNumberFormat="1" applyFont="1" applyFill="1" applyBorder="1" applyAlignment="1" applyProtection="1">
      <alignment horizontal="center" vertical="center"/>
      <protection hidden="1"/>
    </xf>
    <xf numFmtId="0" fontId="11" fillId="0" borderId="3" xfId="1" applyNumberFormat="1" applyFont="1" applyBorder="1" applyAlignment="1" applyProtection="1">
      <alignment horizontal="left" vertical="top"/>
      <protection hidden="1"/>
    </xf>
    <xf numFmtId="0" fontId="11" fillId="0" borderId="3" xfId="1" applyNumberFormat="1" applyFont="1" applyFill="1" applyBorder="1" applyAlignment="1" applyProtection="1">
      <alignment horizontal="left" vertical="top"/>
      <protection hidden="1"/>
    </xf>
    <xf numFmtId="181" fontId="11" fillId="0" borderId="3" xfId="1" applyNumberFormat="1" applyFont="1" applyBorder="1" applyAlignment="1" applyProtection="1">
      <alignment horizontal="left" vertical="top"/>
      <protection hidden="1"/>
    </xf>
    <xf numFmtId="20" fontId="11" fillId="0" borderId="3" xfId="1" applyNumberFormat="1" applyFont="1" applyBorder="1" applyAlignment="1" applyProtection="1">
      <alignment horizontal="left" vertical="top"/>
      <protection hidden="1"/>
    </xf>
    <xf numFmtId="0" fontId="4" fillId="2" borderId="0" xfId="1" applyFont="1" applyFill="1" applyProtection="1">
      <alignment vertical="center"/>
      <protection hidden="1"/>
    </xf>
    <xf numFmtId="49" fontId="4" fillId="0" borderId="0" xfId="1" applyNumberFormat="1" applyFont="1" applyProtection="1">
      <alignment vertical="center"/>
      <protection hidden="1"/>
    </xf>
    <xf numFmtId="178" fontId="4" fillId="0" borderId="0" xfId="1" applyNumberFormat="1" applyFont="1" applyProtection="1">
      <alignment vertical="center"/>
      <protection hidden="1"/>
    </xf>
    <xf numFmtId="49" fontId="10" fillId="0" borderId="0" xfId="1" applyNumberFormat="1" applyFont="1" applyBorder="1" applyProtection="1">
      <alignment vertical="center"/>
      <protection hidden="1"/>
    </xf>
    <xf numFmtId="49" fontId="10" fillId="0" borderId="0" xfId="1" applyNumberFormat="1" applyFont="1" applyBorder="1" applyAlignment="1" applyProtection="1">
      <alignment horizontal="center" vertical="center"/>
      <protection hidden="1"/>
    </xf>
    <xf numFmtId="49" fontId="10" fillId="0" borderId="0" xfId="1" applyNumberFormat="1" applyFont="1" applyBorder="1" applyAlignment="1" applyProtection="1">
      <alignment vertical="center"/>
      <protection hidden="1"/>
    </xf>
    <xf numFmtId="49" fontId="10" fillId="0" borderId="0" xfId="1" applyNumberFormat="1" applyFont="1" applyFill="1" applyBorder="1" applyAlignment="1" applyProtection="1">
      <alignment horizontal="center" vertical="center"/>
      <protection hidden="1"/>
    </xf>
    <xf numFmtId="49" fontId="16" fillId="0" borderId="0" xfId="1" applyNumberFormat="1" applyFont="1" applyProtection="1">
      <alignment vertical="center"/>
      <protection hidden="1"/>
    </xf>
    <xf numFmtId="49" fontId="19" fillId="0" borderId="0" xfId="1" applyNumberFormat="1" applyFont="1" applyProtection="1">
      <alignment vertical="center"/>
      <protection hidden="1"/>
    </xf>
    <xf numFmtId="0" fontId="11" fillId="0" borderId="18" xfId="1" applyFont="1" applyFill="1" applyBorder="1" applyAlignment="1" applyProtection="1">
      <alignment horizontal="center" vertical="center"/>
      <protection hidden="1"/>
    </xf>
    <xf numFmtId="0" fontId="11" fillId="0" borderId="17" xfId="1" applyFont="1" applyFill="1" applyBorder="1" applyAlignment="1" applyProtection="1">
      <alignment vertical="center" wrapText="1"/>
      <protection hidden="1"/>
    </xf>
    <xf numFmtId="0" fontId="11" fillId="0" borderId="17" xfId="1" applyFont="1" applyFill="1" applyBorder="1" applyAlignment="1" applyProtection="1">
      <alignment vertical="center"/>
      <protection hidden="1"/>
    </xf>
    <xf numFmtId="0" fontId="11" fillId="0" borderId="16" xfId="1" applyFont="1" applyFill="1" applyBorder="1" applyAlignment="1" applyProtection="1">
      <alignment vertical="center" wrapText="1"/>
      <protection hidden="1"/>
    </xf>
    <xf numFmtId="0" fontId="11" fillId="0" borderId="13" xfId="1" applyFont="1" applyFill="1" applyBorder="1" applyAlignment="1" applyProtection="1">
      <alignment horizontal="center" vertical="center"/>
      <protection hidden="1"/>
    </xf>
    <xf numFmtId="0" fontId="11" fillId="0" borderId="5" xfId="1" applyFont="1" applyFill="1" applyBorder="1" applyAlignment="1" applyProtection="1">
      <alignment vertical="center"/>
      <protection hidden="1"/>
    </xf>
    <xf numFmtId="0" fontId="11" fillId="0" borderId="6" xfId="1" applyFont="1" applyFill="1" applyBorder="1" applyAlignment="1" applyProtection="1">
      <alignment vertical="center"/>
      <protection hidden="1"/>
    </xf>
    <xf numFmtId="0" fontId="4" fillId="5" borderId="15" xfId="1" applyFont="1" applyFill="1" applyBorder="1" applyAlignment="1" applyProtection="1">
      <alignment horizontal="center" vertical="center" shrinkToFit="1"/>
      <protection hidden="1"/>
    </xf>
    <xf numFmtId="0" fontId="0" fillId="5" borderId="15" xfId="0" applyFill="1" applyBorder="1" applyAlignment="1" applyProtection="1">
      <alignment horizontal="center" vertical="center" shrinkToFit="1"/>
      <protection hidden="1"/>
    </xf>
    <xf numFmtId="0" fontId="4" fillId="3" borderId="2" xfId="1" applyNumberFormat="1" applyFont="1" applyFill="1" applyBorder="1" applyAlignment="1" applyProtection="1">
      <alignment vertical="center"/>
      <protection locked="0" hidden="1"/>
    </xf>
    <xf numFmtId="0" fontId="4" fillId="3" borderId="2" xfId="1" applyNumberFormat="1" applyFont="1" applyFill="1" applyBorder="1" applyAlignment="1" applyProtection="1">
      <alignment horizontal="center" vertical="center"/>
      <protection hidden="1"/>
    </xf>
    <xf numFmtId="0" fontId="4" fillId="3" borderId="4" xfId="1" applyNumberFormat="1" applyFont="1" applyFill="1" applyBorder="1" applyAlignment="1" applyProtection="1">
      <alignment vertical="center"/>
      <protection locked="0" hidden="1"/>
    </xf>
    <xf numFmtId="181" fontId="4" fillId="5" borderId="14" xfId="1" applyNumberFormat="1" applyFont="1" applyFill="1" applyBorder="1" applyAlignment="1" applyProtection="1">
      <alignment vertical="center"/>
      <protection hidden="1"/>
    </xf>
    <xf numFmtId="181" fontId="0" fillId="5" borderId="2" xfId="0" applyNumberFormat="1" applyFill="1" applyBorder="1" applyAlignment="1" applyProtection="1">
      <alignment vertical="center"/>
      <protection hidden="1"/>
    </xf>
    <xf numFmtId="181" fontId="0" fillId="5" borderId="4" xfId="0" applyNumberFormat="1" applyFill="1" applyBorder="1" applyAlignment="1" applyProtection="1">
      <alignment vertical="center"/>
      <protection hidden="1"/>
    </xf>
    <xf numFmtId="0" fontId="15" fillId="0" borderId="2" xfId="1" applyFont="1" applyFill="1" applyBorder="1" applyAlignment="1" applyProtection="1">
      <alignment vertical="center"/>
      <protection hidden="1"/>
    </xf>
    <xf numFmtId="0" fontId="4" fillId="4" borderId="0" xfId="1" applyNumberFormat="1" applyFont="1" applyFill="1" applyProtection="1">
      <alignment vertical="center"/>
      <protection hidden="1"/>
    </xf>
    <xf numFmtId="0" fontId="4" fillId="4" borderId="0" xfId="1" applyFont="1" applyFill="1" applyProtection="1">
      <alignment vertical="center"/>
      <protection hidden="1"/>
    </xf>
    <xf numFmtId="0" fontId="4" fillId="4" borderId="0" xfId="1" applyFont="1" applyFill="1" applyBorder="1" applyAlignment="1" applyProtection="1">
      <alignment vertical="center"/>
      <protection hidden="1"/>
    </xf>
    <xf numFmtId="0" fontId="4" fillId="4" borderId="0" xfId="1" applyFont="1" applyFill="1" applyBorder="1" applyAlignment="1" applyProtection="1">
      <alignment horizontal="center" vertical="center"/>
      <protection hidden="1"/>
    </xf>
    <xf numFmtId="0" fontId="15" fillId="0" borderId="0" xfId="1" applyFont="1" applyBorder="1" applyAlignment="1" applyProtection="1">
      <alignment horizontal="center" vertical="top"/>
      <protection hidden="1"/>
    </xf>
    <xf numFmtId="0" fontId="16" fillId="0" borderId="0" xfId="1" applyFont="1" applyBorder="1" applyAlignment="1" applyProtection="1">
      <alignment horizontal="center" vertical="top"/>
      <protection hidden="1"/>
    </xf>
    <xf numFmtId="0" fontId="4" fillId="3" borderId="5" xfId="1" applyNumberFormat="1" applyFont="1" applyFill="1" applyBorder="1" applyAlignment="1" applyProtection="1">
      <alignment vertical="center"/>
      <protection locked="0" hidden="1"/>
    </xf>
    <xf numFmtId="0" fontId="4" fillId="3" borderId="5" xfId="1" applyNumberFormat="1" applyFont="1" applyFill="1" applyBorder="1" applyAlignment="1" applyProtection="1">
      <alignment horizontal="center" vertical="center"/>
      <protection hidden="1"/>
    </xf>
    <xf numFmtId="0" fontId="4" fillId="3" borderId="6" xfId="1" applyNumberFormat="1" applyFont="1" applyFill="1" applyBorder="1" applyAlignment="1" applyProtection="1">
      <alignment vertical="center"/>
      <protection locked="0" hidden="1"/>
    </xf>
    <xf numFmtId="181" fontId="4" fillId="5" borderId="13" xfId="1" applyNumberFormat="1" applyFont="1" applyFill="1" applyBorder="1" applyAlignment="1" applyProtection="1">
      <alignment vertical="center"/>
      <protection hidden="1"/>
    </xf>
    <xf numFmtId="181" fontId="0" fillId="5" borderId="5" xfId="0" applyNumberFormat="1" applyFill="1" applyBorder="1" applyAlignment="1" applyProtection="1">
      <alignment vertical="center"/>
      <protection hidden="1"/>
    </xf>
    <xf numFmtId="181" fontId="0" fillId="5" borderId="6" xfId="0" applyNumberFormat="1" applyFill="1" applyBorder="1" applyAlignment="1" applyProtection="1">
      <alignment vertical="center"/>
      <protection hidden="1"/>
    </xf>
    <xf numFmtId="0" fontId="5" fillId="0" borderId="5" xfId="1" applyFont="1" applyFill="1" applyBorder="1" applyAlignment="1" applyProtection="1">
      <alignment vertical="center"/>
      <protection hidden="1"/>
    </xf>
    <xf numFmtId="0" fontId="4" fillId="0" borderId="5" xfId="1" applyNumberFormat="1" applyFont="1" applyFill="1" applyBorder="1" applyAlignment="1" applyProtection="1">
      <alignment vertical="top"/>
      <protection hidden="1"/>
    </xf>
    <xf numFmtId="0" fontId="4" fillId="0" borderId="0" xfId="1" applyNumberFormat="1" applyFont="1" applyBorder="1" applyAlignment="1" applyProtection="1">
      <alignment horizontal="center" vertical="top"/>
      <protection hidden="1"/>
    </xf>
    <xf numFmtId="0" fontId="16" fillId="0" borderId="0" xfId="1" applyNumberFormat="1" applyFont="1" applyBorder="1" applyAlignment="1" applyProtection="1">
      <alignment horizontal="center" vertical="top"/>
      <protection hidden="1"/>
    </xf>
    <xf numFmtId="181" fontId="4" fillId="5" borderId="12" xfId="1" applyNumberFormat="1" applyFont="1" applyFill="1" applyBorder="1" applyAlignment="1" applyProtection="1">
      <alignment vertical="center"/>
      <protection hidden="1"/>
    </xf>
    <xf numFmtId="181" fontId="0" fillId="5" borderId="0" xfId="0" applyNumberFormat="1" applyFill="1" applyBorder="1" applyAlignment="1" applyProtection="1">
      <alignment vertical="center"/>
      <protection hidden="1"/>
    </xf>
    <xf numFmtId="181" fontId="0" fillId="5" borderId="11" xfId="0" applyNumberFormat="1" applyFill="1" applyBorder="1" applyAlignment="1" applyProtection="1">
      <alignment vertical="center"/>
      <protection hidden="1"/>
    </xf>
    <xf numFmtId="0" fontId="4" fillId="3" borderId="3" xfId="1" applyNumberFormat="1" applyFont="1" applyFill="1" applyBorder="1" applyAlignment="1" applyProtection="1">
      <alignment vertical="center"/>
      <protection locked="0" hidden="1"/>
    </xf>
    <xf numFmtId="0" fontId="4" fillId="3" borderId="3" xfId="1" applyNumberFormat="1" applyFont="1" applyFill="1" applyBorder="1" applyAlignment="1" applyProtection="1">
      <alignment horizontal="center" vertical="center"/>
      <protection hidden="1"/>
    </xf>
    <xf numFmtId="0" fontId="4" fillId="3" borderId="8" xfId="1" applyNumberFormat="1" applyFont="1" applyFill="1" applyBorder="1" applyAlignment="1" applyProtection="1">
      <alignment vertical="center"/>
      <protection locked="0" hidden="1"/>
    </xf>
    <xf numFmtId="181" fontId="4" fillId="5" borderId="7" xfId="1" applyNumberFormat="1" applyFont="1" applyFill="1" applyBorder="1" applyAlignment="1" applyProtection="1">
      <alignment vertical="center"/>
      <protection hidden="1"/>
    </xf>
    <xf numFmtId="181" fontId="0" fillId="5" borderId="3" xfId="0" applyNumberFormat="1" applyFill="1" applyBorder="1" applyAlignment="1" applyProtection="1">
      <alignment vertical="center"/>
      <protection hidden="1"/>
    </xf>
    <xf numFmtId="181" fontId="0" fillId="5" borderId="8" xfId="0" applyNumberFormat="1" applyFill="1" applyBorder="1" applyAlignment="1" applyProtection="1">
      <alignment vertical="center"/>
      <protection hidden="1"/>
    </xf>
    <xf numFmtId="0" fontId="4" fillId="0" borderId="0" xfId="1" applyFont="1" applyBorder="1" applyProtection="1">
      <alignment vertical="center"/>
      <protection hidden="1"/>
    </xf>
    <xf numFmtId="0" fontId="4" fillId="3" borderId="45" xfId="1" applyFont="1" applyFill="1" applyBorder="1" applyAlignment="1" applyProtection="1">
      <alignment horizontal="center" vertical="center" wrapText="1" shrinkToFit="1"/>
      <protection locked="0" hidden="1"/>
    </xf>
    <xf numFmtId="0" fontId="4" fillId="3" borderId="48" xfId="1" applyFont="1" applyFill="1" applyBorder="1" applyAlignment="1" applyProtection="1">
      <alignment horizontal="center" vertical="center" wrapText="1" shrinkToFit="1"/>
      <protection locked="0" hidden="1"/>
    </xf>
    <xf numFmtId="0" fontId="4" fillId="3" borderId="14" xfId="1" applyFont="1" applyFill="1" applyBorder="1" applyAlignment="1" applyProtection="1">
      <alignment horizontal="center" vertical="distributed" shrinkToFit="1"/>
      <protection locked="0" hidden="1"/>
    </xf>
    <xf numFmtId="0" fontId="4" fillId="3" borderId="2" xfId="1" applyFont="1" applyFill="1" applyBorder="1" applyAlignment="1" applyProtection="1">
      <alignment horizontal="center" vertical="distributed" shrinkToFit="1"/>
      <protection locked="0" hidden="1"/>
    </xf>
    <xf numFmtId="0" fontId="4" fillId="3" borderId="4" xfId="1" applyFont="1" applyFill="1" applyBorder="1" applyAlignment="1" applyProtection="1">
      <alignment horizontal="center" vertical="distributed" shrinkToFit="1"/>
      <protection locked="0" hidden="1"/>
    </xf>
    <xf numFmtId="0" fontId="4" fillId="3" borderId="7" xfId="1" applyFont="1" applyFill="1" applyBorder="1" applyAlignment="1" applyProtection="1">
      <alignment horizontal="center" vertical="distributed" shrinkToFit="1"/>
      <protection locked="0" hidden="1"/>
    </xf>
    <xf numFmtId="0" fontId="4" fillId="3" borderId="3" xfId="1" applyFont="1" applyFill="1" applyBorder="1" applyAlignment="1" applyProtection="1">
      <alignment horizontal="center" vertical="distributed" shrinkToFit="1"/>
      <protection locked="0" hidden="1"/>
    </xf>
    <xf numFmtId="0" fontId="4" fillId="3" borderId="8" xfId="1" applyFont="1" applyFill="1" applyBorder="1" applyAlignment="1" applyProtection="1">
      <alignment horizontal="center" vertical="distributed" shrinkToFit="1"/>
      <protection locked="0" hidden="1"/>
    </xf>
    <xf numFmtId="0" fontId="4" fillId="0" borderId="14" xfId="1" applyFont="1" applyBorder="1" applyAlignment="1" applyProtection="1">
      <alignment horizontal="center" vertical="center"/>
      <protection hidden="1"/>
    </xf>
    <xf numFmtId="0" fontId="4" fillId="0" borderId="2" xfId="1" applyFont="1" applyBorder="1" applyAlignment="1" applyProtection="1">
      <alignment horizontal="center" vertical="center"/>
      <protection hidden="1"/>
    </xf>
    <xf numFmtId="56" fontId="11" fillId="3" borderId="2" xfId="1" applyNumberFormat="1" applyFont="1" applyFill="1" applyBorder="1" applyAlignment="1" applyProtection="1">
      <alignment horizontal="center" vertical="center"/>
      <protection locked="0" hidden="1"/>
    </xf>
    <xf numFmtId="0" fontId="11" fillId="3" borderId="2" xfId="1" applyFont="1" applyFill="1" applyBorder="1" applyAlignment="1" applyProtection="1">
      <alignment horizontal="center" vertical="center"/>
      <protection locked="0" hidden="1"/>
    </xf>
    <xf numFmtId="0" fontId="11" fillId="3" borderId="54" xfId="1" applyFont="1" applyFill="1" applyBorder="1" applyAlignment="1" applyProtection="1">
      <alignment horizontal="center" vertical="center"/>
      <protection locked="0" hidden="1"/>
    </xf>
    <xf numFmtId="0" fontId="4" fillId="0" borderId="14" xfId="1" applyNumberFormat="1" applyFont="1" applyFill="1" applyBorder="1" applyAlignment="1" applyProtection="1">
      <alignment horizontal="center" vertical="center"/>
      <protection locked="0" hidden="1"/>
    </xf>
    <xf numFmtId="0" fontId="4" fillId="0" borderId="2" xfId="1" applyNumberFormat="1" applyFont="1" applyFill="1" applyBorder="1" applyAlignment="1" applyProtection="1">
      <alignment horizontal="center" vertical="center"/>
      <protection locked="0" hidden="1"/>
    </xf>
    <xf numFmtId="0" fontId="4" fillId="0" borderId="7" xfId="1" applyNumberFormat="1" applyFont="1" applyFill="1" applyBorder="1" applyAlignment="1" applyProtection="1">
      <alignment horizontal="center" vertical="center"/>
      <protection locked="0" hidden="1"/>
    </xf>
    <xf numFmtId="0" fontId="4" fillId="0" borderId="3" xfId="1" applyNumberFormat="1" applyFont="1" applyFill="1" applyBorder="1" applyAlignment="1" applyProtection="1">
      <alignment horizontal="center" vertical="center"/>
      <protection locked="0" hidden="1"/>
    </xf>
    <xf numFmtId="0" fontId="5" fillId="0" borderId="2" xfId="1" applyFont="1" applyFill="1" applyBorder="1" applyAlignment="1" applyProtection="1">
      <alignment horizontal="center" vertical="center"/>
      <protection hidden="1"/>
    </xf>
    <xf numFmtId="0" fontId="5" fillId="0" borderId="3" xfId="1" applyFont="1" applyFill="1" applyBorder="1" applyAlignment="1" applyProtection="1">
      <alignment horizontal="center" vertical="center"/>
      <protection hidden="1"/>
    </xf>
    <xf numFmtId="0" fontId="4" fillId="4" borderId="0" xfId="1" applyNumberFormat="1" applyFont="1" applyFill="1" applyBorder="1" applyAlignment="1" applyProtection="1">
      <alignment horizontal="center" vertical="top"/>
      <protection hidden="1"/>
    </xf>
    <xf numFmtId="0" fontId="4" fillId="0" borderId="2" xfId="1" applyFont="1" applyBorder="1" applyAlignment="1" applyProtection="1">
      <alignment horizontal="right" vertical="center"/>
      <protection hidden="1"/>
    </xf>
    <xf numFmtId="0" fontId="4" fillId="0" borderId="5" xfId="1" applyFont="1" applyBorder="1" applyAlignment="1" applyProtection="1">
      <alignment horizontal="right" vertical="center"/>
      <protection hidden="1"/>
    </xf>
    <xf numFmtId="0" fontId="4" fillId="0" borderId="5" xfId="1" applyFont="1" applyBorder="1" applyAlignment="1" applyProtection="1">
      <alignment horizontal="center" vertical="center"/>
      <protection hidden="1"/>
    </xf>
    <xf numFmtId="0" fontId="4" fillId="0" borderId="4" xfId="1" applyFont="1" applyBorder="1" applyAlignment="1" applyProtection="1">
      <alignment horizontal="center" vertical="center"/>
      <protection hidden="1"/>
    </xf>
    <xf numFmtId="0" fontId="4" fillId="0" borderId="6" xfId="1" applyFont="1" applyBorder="1" applyAlignment="1" applyProtection="1">
      <alignment horizontal="center" vertical="center"/>
      <protection hidden="1"/>
    </xf>
    <xf numFmtId="0" fontId="4" fillId="0" borderId="15" xfId="1" applyFont="1" applyBorder="1" applyAlignment="1" applyProtection="1">
      <alignment horizontal="center" vertical="center"/>
      <protection hidden="1"/>
    </xf>
    <xf numFmtId="0" fontId="4" fillId="0" borderId="47" xfId="1" applyFont="1" applyBorder="1" applyAlignment="1" applyProtection="1">
      <alignment horizontal="center" vertical="center"/>
      <protection hidden="1"/>
    </xf>
    <xf numFmtId="0" fontId="4" fillId="0" borderId="13" xfId="1" applyFont="1" applyBorder="1" applyAlignment="1" applyProtection="1">
      <alignment horizontal="center" vertical="center"/>
      <protection hidden="1"/>
    </xf>
    <xf numFmtId="0" fontId="4" fillId="0" borderId="44" xfId="1" applyFont="1" applyBorder="1" applyAlignment="1" applyProtection="1">
      <alignment horizontal="center" vertical="center"/>
      <protection hidden="1"/>
    </xf>
    <xf numFmtId="0" fontId="4" fillId="0" borderId="36" xfId="1" applyFont="1" applyBorder="1" applyAlignment="1" applyProtection="1">
      <alignment horizontal="center" vertical="center"/>
      <protection hidden="1"/>
    </xf>
    <xf numFmtId="0" fontId="5" fillId="0" borderId="5" xfId="1" applyFont="1" applyFill="1" applyBorder="1" applyAlignment="1" applyProtection="1">
      <alignment horizontal="center" vertical="center"/>
      <protection hidden="1"/>
    </xf>
    <xf numFmtId="0" fontId="4" fillId="0" borderId="2" xfId="1" applyNumberFormat="1" applyFont="1" applyFill="1" applyBorder="1" applyAlignment="1" applyProtection="1">
      <alignment horizontal="right" vertical="center"/>
      <protection hidden="1"/>
    </xf>
    <xf numFmtId="0" fontId="4" fillId="0" borderId="5" xfId="1" applyNumberFormat="1" applyFont="1" applyFill="1" applyBorder="1" applyAlignment="1" applyProtection="1">
      <alignment horizontal="right" vertical="center"/>
      <protection hidden="1"/>
    </xf>
    <xf numFmtId="0" fontId="4" fillId="0" borderId="2" xfId="1" applyNumberFormat="1" applyFont="1" applyFill="1" applyBorder="1" applyAlignment="1" applyProtection="1">
      <alignment horizontal="center" vertical="center"/>
      <protection hidden="1"/>
    </xf>
    <xf numFmtId="0" fontId="4" fillId="0" borderId="5" xfId="1" applyNumberFormat="1" applyFont="1" applyFill="1" applyBorder="1" applyAlignment="1" applyProtection="1">
      <alignment horizontal="center" vertical="center"/>
      <protection hidden="1"/>
    </xf>
    <xf numFmtId="176" fontId="4" fillId="0" borderId="4" xfId="1" applyNumberFormat="1" applyFont="1" applyFill="1" applyBorder="1" applyAlignment="1" applyProtection="1">
      <alignment horizontal="left" vertical="center"/>
      <protection hidden="1"/>
    </xf>
    <xf numFmtId="176" fontId="4" fillId="0" borderId="6" xfId="1" applyNumberFormat="1" applyFont="1" applyFill="1" applyBorder="1" applyAlignment="1" applyProtection="1">
      <alignment horizontal="left" vertical="center"/>
      <protection hidden="1"/>
    </xf>
    <xf numFmtId="0" fontId="4" fillId="0" borderId="14" xfId="1" applyNumberFormat="1" applyFont="1" applyBorder="1" applyAlignment="1" applyProtection="1">
      <alignment horizontal="right" vertical="center"/>
      <protection hidden="1"/>
    </xf>
    <xf numFmtId="0" fontId="4" fillId="0" borderId="2" xfId="1" applyNumberFormat="1" applyFont="1" applyBorder="1" applyAlignment="1" applyProtection="1">
      <alignment horizontal="right" vertical="center"/>
      <protection hidden="1"/>
    </xf>
    <xf numFmtId="0" fontId="4" fillId="0" borderId="13" xfId="1" applyNumberFormat="1" applyFont="1" applyBorder="1" applyAlignment="1" applyProtection="1">
      <alignment horizontal="right" vertical="center"/>
      <protection hidden="1"/>
    </xf>
    <xf numFmtId="0" fontId="4" fillId="0" borderId="5" xfId="1" applyNumberFormat="1" applyFont="1" applyBorder="1" applyAlignment="1" applyProtection="1">
      <alignment horizontal="right" vertical="center"/>
      <protection hidden="1"/>
    </xf>
    <xf numFmtId="0" fontId="4" fillId="0" borderId="0" xfId="1" applyNumberFormat="1" applyFont="1" applyAlignment="1" applyProtection="1">
      <alignment horizontal="right" vertical="center"/>
      <protection hidden="1"/>
    </xf>
    <xf numFmtId="176" fontId="3" fillId="0" borderId="0" xfId="1" applyNumberFormat="1" applyFont="1" applyAlignment="1" applyProtection="1">
      <alignment horizontal="center" vertical="center"/>
      <protection hidden="1"/>
    </xf>
    <xf numFmtId="0" fontId="3" fillId="0" borderId="0" xfId="1" applyFont="1" applyAlignment="1" applyProtection="1">
      <alignment horizontal="center" vertical="center"/>
      <protection hidden="1"/>
    </xf>
    <xf numFmtId="0" fontId="4" fillId="0" borderId="3" xfId="1" applyFont="1" applyBorder="1" applyAlignment="1" applyProtection="1">
      <alignment horizontal="center" vertical="center"/>
      <protection hidden="1"/>
    </xf>
    <xf numFmtId="0" fontId="4" fillId="0" borderId="8" xfId="1" applyFont="1" applyBorder="1" applyAlignment="1" applyProtection="1">
      <alignment horizontal="center" vertical="center"/>
      <protection hidden="1"/>
    </xf>
    <xf numFmtId="0" fontId="4" fillId="0" borderId="50" xfId="1" applyFont="1" applyBorder="1" applyAlignment="1" applyProtection="1">
      <alignment horizontal="center" vertical="center"/>
      <protection hidden="1"/>
    </xf>
    <xf numFmtId="0" fontId="4" fillId="0" borderId="7" xfId="1" applyFont="1" applyBorder="1" applyAlignment="1" applyProtection="1">
      <alignment horizontal="center" vertical="center"/>
      <protection hidden="1"/>
    </xf>
    <xf numFmtId="0" fontId="4" fillId="0" borderId="51" xfId="1" applyFont="1" applyBorder="1" applyAlignment="1" applyProtection="1">
      <alignment horizontal="center" vertical="center"/>
      <protection hidden="1"/>
    </xf>
    <xf numFmtId="0" fontId="4" fillId="0" borderId="49" xfId="1" applyFont="1" applyBorder="1" applyAlignment="1" applyProtection="1">
      <alignment horizontal="center" vertical="center"/>
      <protection hidden="1"/>
    </xf>
    <xf numFmtId="0" fontId="15" fillId="4" borderId="0" xfId="1" applyFont="1" applyFill="1" applyBorder="1" applyAlignment="1" applyProtection="1">
      <alignment horizontal="center" vertical="top"/>
      <protection hidden="1"/>
    </xf>
    <xf numFmtId="0" fontId="4" fillId="0" borderId="3" xfId="1" applyNumberFormat="1" applyFont="1" applyFill="1" applyBorder="1" applyAlignment="1" applyProtection="1">
      <alignment horizontal="right" vertical="center"/>
      <protection hidden="1"/>
    </xf>
    <xf numFmtId="0" fontId="4" fillId="0" borderId="3" xfId="1" applyNumberFormat="1" applyFont="1" applyFill="1" applyBorder="1" applyAlignment="1" applyProtection="1">
      <alignment horizontal="center" vertical="center"/>
      <protection hidden="1"/>
    </xf>
    <xf numFmtId="176" fontId="4" fillId="0" borderId="8" xfId="1" applyNumberFormat="1" applyFont="1" applyFill="1" applyBorder="1" applyAlignment="1" applyProtection="1">
      <alignment horizontal="left" vertical="center"/>
      <protection hidden="1"/>
    </xf>
    <xf numFmtId="0" fontId="4" fillId="0" borderId="7" xfId="1" applyNumberFormat="1" applyFont="1" applyBorder="1" applyAlignment="1" applyProtection="1">
      <alignment horizontal="right" vertical="center"/>
      <protection hidden="1"/>
    </xf>
    <xf numFmtId="0" fontId="4" fillId="0" borderId="3" xfId="1" applyNumberFormat="1" applyFont="1" applyBorder="1" applyAlignment="1" applyProtection="1">
      <alignment horizontal="right" vertical="center"/>
      <protection hidden="1"/>
    </xf>
    <xf numFmtId="0" fontId="4" fillId="0" borderId="3" xfId="1" applyFont="1" applyBorder="1" applyAlignment="1" applyProtection="1">
      <alignment horizontal="right" vertical="center"/>
      <protection hidden="1"/>
    </xf>
    <xf numFmtId="56" fontId="11" fillId="3" borderId="3" xfId="1" applyNumberFormat="1" applyFont="1" applyFill="1" applyBorder="1" applyAlignment="1" applyProtection="1">
      <alignment horizontal="center" vertical="center"/>
      <protection locked="0" hidden="1"/>
    </xf>
    <xf numFmtId="0" fontId="11" fillId="3" borderId="3" xfId="1" applyFont="1" applyFill="1" applyBorder="1" applyAlignment="1" applyProtection="1">
      <alignment horizontal="center" vertical="center"/>
      <protection locked="0" hidden="1"/>
    </xf>
    <xf numFmtId="0" fontId="11" fillId="3" borderId="53" xfId="1" applyFont="1" applyFill="1" applyBorder="1" applyAlignment="1" applyProtection="1">
      <alignment horizontal="center" vertical="center"/>
      <protection locked="0" hidden="1"/>
    </xf>
    <xf numFmtId="0" fontId="4" fillId="3" borderId="46" xfId="1" applyFont="1" applyFill="1" applyBorder="1" applyAlignment="1" applyProtection="1">
      <alignment horizontal="center" vertical="center" wrapText="1" shrinkToFit="1"/>
      <protection locked="0" hidden="1"/>
    </xf>
    <xf numFmtId="0" fontId="4" fillId="3" borderId="13" xfId="1" applyFont="1" applyFill="1" applyBorder="1" applyAlignment="1" applyProtection="1">
      <alignment horizontal="center" vertical="distributed" shrinkToFit="1"/>
      <protection locked="0" hidden="1"/>
    </xf>
    <xf numFmtId="0" fontId="4" fillId="3" borderId="5" xfId="1" applyFont="1" applyFill="1" applyBorder="1" applyAlignment="1" applyProtection="1">
      <alignment horizontal="center" vertical="distributed" shrinkToFit="1"/>
      <protection locked="0" hidden="1"/>
    </xf>
    <xf numFmtId="0" fontId="4" fillId="3" borderId="6" xfId="1" applyFont="1" applyFill="1" applyBorder="1" applyAlignment="1" applyProtection="1">
      <alignment horizontal="center" vertical="distributed" shrinkToFit="1"/>
      <protection locked="0" hidden="1"/>
    </xf>
    <xf numFmtId="0" fontId="4" fillId="0" borderId="13" xfId="1" applyNumberFormat="1" applyFont="1" applyFill="1" applyBorder="1" applyAlignment="1" applyProtection="1">
      <alignment horizontal="center" vertical="center"/>
      <protection locked="0" hidden="1"/>
    </xf>
    <xf numFmtId="0" fontId="4" fillId="0" borderId="5" xfId="1" applyNumberFormat="1" applyFont="1" applyFill="1" applyBorder="1" applyAlignment="1" applyProtection="1">
      <alignment horizontal="center" vertical="center"/>
      <protection locked="0" hidden="1"/>
    </xf>
    <xf numFmtId="56" fontId="11" fillId="3" borderId="5" xfId="1" applyNumberFormat="1" applyFont="1" applyFill="1" applyBorder="1" applyAlignment="1" applyProtection="1">
      <alignment horizontal="center" vertical="center"/>
      <protection locked="0" hidden="1"/>
    </xf>
    <xf numFmtId="0" fontId="11" fillId="3" borderId="5" xfId="1" applyFont="1" applyFill="1" applyBorder="1" applyAlignment="1" applyProtection="1">
      <alignment horizontal="center" vertical="center"/>
      <protection locked="0" hidden="1"/>
    </xf>
    <xf numFmtId="0" fontId="11" fillId="3" borderId="55" xfId="1" applyFont="1" applyFill="1" applyBorder="1" applyAlignment="1" applyProtection="1">
      <alignment horizontal="center" vertical="center"/>
      <protection locked="0" hidden="1"/>
    </xf>
    <xf numFmtId="0" fontId="4" fillId="0" borderId="15" xfId="1" applyNumberFormat="1" applyFont="1" applyFill="1" applyBorder="1" applyAlignment="1" applyProtection="1">
      <alignment horizontal="center" vertical="center"/>
      <protection hidden="1"/>
    </xf>
    <xf numFmtId="0" fontId="4" fillId="0" borderId="13" xfId="1" applyNumberFormat="1" applyFont="1" applyFill="1" applyBorder="1" applyAlignment="1" applyProtection="1">
      <alignment horizontal="center" vertical="top"/>
      <protection locked="0" hidden="1"/>
    </xf>
    <xf numFmtId="0" fontId="4" fillId="0" borderId="5" xfId="1" applyNumberFormat="1" applyFont="1" applyFill="1" applyBorder="1" applyAlignment="1" applyProtection="1">
      <alignment horizontal="center" vertical="top"/>
      <protection locked="0" hidden="1"/>
    </xf>
    <xf numFmtId="0" fontId="4" fillId="0" borderId="15" xfId="1" applyFont="1" applyBorder="1" applyAlignment="1" applyProtection="1">
      <alignment horizontal="center" vertical="center" wrapText="1"/>
      <protection hidden="1"/>
    </xf>
    <xf numFmtId="0" fontId="4" fillId="0" borderId="28" xfId="1" applyFont="1" applyBorder="1" applyAlignment="1" applyProtection="1">
      <alignment horizontal="center" vertical="center" textRotation="255" wrapText="1"/>
      <protection hidden="1"/>
    </xf>
    <xf numFmtId="0" fontId="4" fillId="0" borderId="36" xfId="1" applyFont="1" applyBorder="1" applyAlignment="1" applyProtection="1">
      <alignment horizontal="center" vertical="center" textRotation="255"/>
      <protection hidden="1"/>
    </xf>
    <xf numFmtId="0" fontId="4" fillId="0" borderId="45" xfId="1" applyFont="1" applyBorder="1" applyAlignment="1" applyProtection="1">
      <alignment horizontal="center" vertical="distributed" textRotation="255" wrapText="1" shrinkToFit="1"/>
      <protection hidden="1"/>
    </xf>
    <xf numFmtId="0" fontId="4" fillId="0" borderId="46" xfId="1" applyFont="1" applyBorder="1" applyAlignment="1" applyProtection="1">
      <alignment horizontal="center" vertical="distributed" textRotation="255" shrinkToFit="1"/>
      <protection hidden="1"/>
    </xf>
    <xf numFmtId="0" fontId="4" fillId="0" borderId="14" xfId="1" applyFont="1" applyBorder="1" applyAlignment="1" applyProtection="1">
      <alignment horizontal="center" vertical="distributed" textRotation="255" shrinkToFit="1"/>
      <protection hidden="1"/>
    </xf>
    <xf numFmtId="0" fontId="4" fillId="0" borderId="2" xfId="1" applyFont="1" applyBorder="1" applyAlignment="1" applyProtection="1">
      <alignment horizontal="center" vertical="distributed" textRotation="255" shrinkToFit="1"/>
      <protection hidden="1"/>
    </xf>
    <xf numFmtId="0" fontId="4" fillId="0" borderId="4" xfId="1" applyFont="1" applyBorder="1" applyAlignment="1" applyProtection="1">
      <alignment horizontal="center" vertical="distributed" textRotation="255" shrinkToFit="1"/>
      <protection hidden="1"/>
    </xf>
    <xf numFmtId="0" fontId="4" fillId="0" borderId="13" xfId="1" applyFont="1" applyBorder="1" applyAlignment="1" applyProtection="1">
      <alignment horizontal="center" vertical="distributed" textRotation="255" shrinkToFit="1"/>
      <protection hidden="1"/>
    </xf>
    <xf numFmtId="0" fontId="4" fillId="0" borderId="5" xfId="1" applyFont="1" applyBorder="1" applyAlignment="1" applyProtection="1">
      <alignment horizontal="center" vertical="distributed" textRotation="255" shrinkToFit="1"/>
      <protection hidden="1"/>
    </xf>
    <xf numFmtId="0" fontId="4" fillId="0" borderId="6" xfId="1" applyFont="1" applyBorder="1" applyAlignment="1" applyProtection="1">
      <alignment horizontal="center" vertical="distributed" textRotation="255" shrinkToFit="1"/>
      <protection hidden="1"/>
    </xf>
    <xf numFmtId="0" fontId="4" fillId="0" borderId="39" xfId="1" applyFont="1" applyBorder="1" applyAlignment="1" applyProtection="1">
      <alignment horizontal="center" vertical="center" textRotation="255"/>
      <protection hidden="1"/>
    </xf>
    <xf numFmtId="0" fontId="4" fillId="0" borderId="31" xfId="1" applyFont="1" applyBorder="1" applyAlignment="1" applyProtection="1">
      <alignment horizontal="center" vertical="center" textRotation="255"/>
      <protection hidden="1"/>
    </xf>
    <xf numFmtId="0" fontId="15" fillId="0" borderId="14" xfId="1" applyFont="1" applyFill="1" applyBorder="1" applyAlignment="1" applyProtection="1">
      <alignment horizontal="center" vertical="top"/>
      <protection hidden="1"/>
    </xf>
    <xf numFmtId="0" fontId="15" fillId="0" borderId="2" xfId="1" applyFont="1" applyFill="1" applyBorder="1" applyAlignment="1" applyProtection="1">
      <alignment horizontal="center" vertical="top"/>
      <protection hidden="1"/>
    </xf>
    <xf numFmtId="0" fontId="15" fillId="0" borderId="4" xfId="1" applyFont="1" applyFill="1" applyBorder="1" applyAlignment="1" applyProtection="1">
      <alignment horizontal="center" vertical="top"/>
      <protection hidden="1"/>
    </xf>
    <xf numFmtId="0" fontId="4" fillId="0" borderId="23" xfId="1" applyFont="1" applyBorder="1" applyAlignment="1" applyProtection="1">
      <alignment horizontal="center" vertical="center"/>
      <protection hidden="1"/>
    </xf>
    <xf numFmtId="0" fontId="4" fillId="0" borderId="24" xfId="1" applyFont="1" applyBorder="1" applyAlignment="1" applyProtection="1">
      <alignment horizontal="center" vertical="center"/>
      <protection hidden="1"/>
    </xf>
    <xf numFmtId="0" fontId="4" fillId="0" borderId="25" xfId="1" applyFont="1" applyBorder="1" applyAlignment="1" applyProtection="1">
      <alignment horizontal="center" vertical="center"/>
      <protection hidden="1"/>
    </xf>
    <xf numFmtId="0" fontId="11" fillId="0" borderId="41" xfId="1" applyFont="1" applyBorder="1" applyAlignment="1" applyProtection="1">
      <alignment horizontal="center" vertical="center"/>
      <protection hidden="1"/>
    </xf>
    <xf numFmtId="0" fontId="11" fillId="0" borderId="9" xfId="1" applyFont="1" applyBorder="1" applyAlignment="1" applyProtection="1">
      <alignment horizontal="center" vertical="center"/>
      <protection hidden="1"/>
    </xf>
    <xf numFmtId="0" fontId="11" fillId="0" borderId="42" xfId="1" applyFont="1" applyBorder="1" applyAlignment="1" applyProtection="1">
      <alignment horizontal="center" vertical="center"/>
      <protection hidden="1"/>
    </xf>
    <xf numFmtId="0" fontId="11" fillId="0" borderId="41" xfId="1" applyFont="1" applyFill="1" applyBorder="1" applyAlignment="1" applyProtection="1">
      <alignment horizontal="center" vertical="center"/>
      <protection hidden="1"/>
    </xf>
    <xf numFmtId="0" fontId="11" fillId="0" borderId="9" xfId="1" applyFont="1" applyFill="1" applyBorder="1" applyAlignment="1" applyProtection="1">
      <alignment horizontal="center" vertical="center"/>
      <protection hidden="1"/>
    </xf>
    <xf numFmtId="0" fontId="11" fillId="0" borderId="42" xfId="1" applyFont="1" applyFill="1" applyBorder="1" applyAlignment="1" applyProtection="1">
      <alignment horizontal="center" vertical="center"/>
      <protection hidden="1"/>
    </xf>
    <xf numFmtId="0" fontId="11" fillId="0" borderId="18" xfId="1" applyFont="1" applyBorder="1" applyAlignment="1" applyProtection="1">
      <alignment horizontal="center" vertical="center" wrapText="1"/>
      <protection hidden="1"/>
    </xf>
    <xf numFmtId="0" fontId="11" fillId="0" borderId="17" xfId="1" applyFont="1" applyBorder="1" applyAlignment="1" applyProtection="1">
      <alignment horizontal="center" vertical="center" wrapText="1"/>
      <protection hidden="1"/>
    </xf>
    <xf numFmtId="0" fontId="11" fillId="0" borderId="16" xfId="1" applyFont="1" applyBorder="1" applyAlignment="1" applyProtection="1">
      <alignment horizontal="center" vertical="center" wrapText="1"/>
      <protection hidden="1"/>
    </xf>
    <xf numFmtId="0" fontId="11" fillId="0" borderId="12" xfId="1" applyFont="1" applyBorder="1" applyAlignment="1" applyProtection="1">
      <alignment horizontal="center" vertical="center" wrapText="1"/>
      <protection hidden="1"/>
    </xf>
    <xf numFmtId="0" fontId="11" fillId="0" borderId="0" xfId="1" applyFont="1" applyBorder="1" applyAlignment="1" applyProtection="1">
      <alignment horizontal="center" vertical="center" wrapText="1"/>
      <protection hidden="1"/>
    </xf>
    <xf numFmtId="0" fontId="11" fillId="0" borderId="11" xfId="1" applyFont="1" applyBorder="1" applyAlignment="1" applyProtection="1">
      <alignment horizontal="center" vertical="center" wrapText="1"/>
      <protection hidden="1"/>
    </xf>
    <xf numFmtId="0" fontId="11" fillId="0" borderId="13" xfId="1" applyFont="1" applyBorder="1" applyAlignment="1" applyProtection="1">
      <alignment horizontal="center" vertical="center" wrapText="1"/>
      <protection hidden="1"/>
    </xf>
    <xf numFmtId="0" fontId="11" fillId="0" borderId="5" xfId="1" applyFont="1" applyBorder="1" applyAlignment="1" applyProtection="1">
      <alignment horizontal="center" vertical="center" wrapText="1"/>
      <protection hidden="1"/>
    </xf>
    <xf numFmtId="0" fontId="11" fillId="0" borderId="6" xfId="1" applyFont="1" applyBorder="1" applyAlignment="1" applyProtection="1">
      <alignment horizontal="center" vertical="center" wrapText="1"/>
      <protection hidden="1"/>
    </xf>
    <xf numFmtId="0" fontId="11" fillId="0" borderId="17" xfId="1" applyFont="1" applyBorder="1" applyAlignment="1" applyProtection="1">
      <alignment horizontal="center" vertical="center"/>
      <protection hidden="1"/>
    </xf>
    <xf numFmtId="0" fontId="11" fillId="0" borderId="16" xfId="1" applyFont="1" applyBorder="1" applyAlignment="1" applyProtection="1">
      <alignment horizontal="center" vertical="center"/>
      <protection hidden="1"/>
    </xf>
    <xf numFmtId="0" fontId="11" fillId="0" borderId="0" xfId="1" applyFont="1" applyBorder="1" applyAlignment="1" applyProtection="1">
      <alignment horizontal="center" vertical="center"/>
      <protection hidden="1"/>
    </xf>
    <xf numFmtId="0" fontId="11" fillId="0" borderId="11" xfId="1" applyFont="1" applyBorder="1" applyAlignment="1" applyProtection="1">
      <alignment horizontal="center" vertical="center"/>
      <protection hidden="1"/>
    </xf>
    <xf numFmtId="0" fontId="11" fillId="0" borderId="5" xfId="1" applyFont="1" applyBorder="1" applyAlignment="1" applyProtection="1">
      <alignment horizontal="center" vertical="center"/>
      <protection hidden="1"/>
    </xf>
    <xf numFmtId="0" fontId="11" fillId="0" borderId="6" xfId="1" applyFont="1" applyBorder="1" applyAlignment="1" applyProtection="1">
      <alignment horizontal="center" vertical="center"/>
      <protection hidden="1"/>
    </xf>
    <xf numFmtId="0" fontId="4" fillId="0" borderId="18" xfId="1" applyFont="1" applyBorder="1" applyAlignment="1" applyProtection="1">
      <alignment horizontal="center" vertical="center" textRotation="255"/>
      <protection hidden="1"/>
    </xf>
    <xf numFmtId="0" fontId="4" fillId="0" borderId="43" xfId="1" applyFont="1" applyBorder="1" applyAlignment="1" applyProtection="1">
      <alignment horizontal="center" vertical="center" textRotation="255"/>
      <protection hidden="1"/>
    </xf>
    <xf numFmtId="0" fontId="4" fillId="0" borderId="12" xfId="1" applyFont="1" applyBorder="1" applyAlignment="1" applyProtection="1">
      <alignment horizontal="center" vertical="center" textRotation="255"/>
      <protection hidden="1"/>
    </xf>
    <xf numFmtId="0" fontId="4" fillId="0" borderId="10" xfId="1" applyFont="1" applyBorder="1" applyAlignment="1" applyProtection="1">
      <alignment horizontal="center" vertical="center" textRotation="255"/>
      <protection hidden="1"/>
    </xf>
    <xf numFmtId="0" fontId="4" fillId="0" borderId="13" xfId="1" applyFont="1" applyBorder="1" applyAlignment="1" applyProtection="1">
      <alignment horizontal="center" vertical="center" textRotation="255"/>
      <protection hidden="1"/>
    </xf>
    <xf numFmtId="0" fontId="4" fillId="0" borderId="44" xfId="1" applyFont="1" applyBorder="1" applyAlignment="1" applyProtection="1">
      <alignment horizontal="center" vertical="center" textRotation="255"/>
      <protection hidden="1"/>
    </xf>
    <xf numFmtId="49" fontId="16" fillId="0" borderId="0" xfId="1" applyNumberFormat="1" applyFont="1" applyFill="1" applyBorder="1" applyAlignment="1" applyProtection="1">
      <alignment horizontal="center" vertical="center"/>
      <protection hidden="1"/>
    </xf>
    <xf numFmtId="0" fontId="11" fillId="0" borderId="0" xfId="1" applyNumberFormat="1" applyFont="1" applyBorder="1" applyAlignment="1" applyProtection="1">
      <alignment vertical="center"/>
      <protection hidden="1"/>
    </xf>
    <xf numFmtId="0" fontId="11" fillId="0" borderId="11" xfId="1" applyNumberFormat="1" applyFont="1" applyBorder="1" applyAlignment="1" applyProtection="1">
      <alignment vertical="center"/>
      <protection hidden="1"/>
    </xf>
    <xf numFmtId="0" fontId="13" fillId="0" borderId="0" xfId="1" applyNumberFormat="1" applyFont="1" applyBorder="1" applyAlignment="1" applyProtection="1">
      <alignment vertical="center"/>
      <protection hidden="1"/>
    </xf>
    <xf numFmtId="0" fontId="13" fillId="0" borderId="11" xfId="1" applyNumberFormat="1" applyFont="1" applyBorder="1" applyAlignment="1" applyProtection="1">
      <alignment vertical="center"/>
      <protection hidden="1"/>
    </xf>
    <xf numFmtId="0" fontId="14" fillId="0" borderId="0" xfId="1" applyNumberFormat="1" applyFont="1" applyBorder="1" applyAlignment="1" applyProtection="1">
      <alignment vertical="center"/>
      <protection hidden="1"/>
    </xf>
    <xf numFmtId="0" fontId="14" fillId="0" borderId="11" xfId="1" applyNumberFormat="1" applyFont="1" applyBorder="1" applyAlignment="1" applyProtection="1">
      <alignment vertical="center"/>
      <protection hidden="1"/>
    </xf>
    <xf numFmtId="0" fontId="14" fillId="0" borderId="39" xfId="1" applyNumberFormat="1" applyFont="1" applyBorder="1" applyAlignment="1" applyProtection="1">
      <alignment vertical="center"/>
      <protection hidden="1"/>
    </xf>
    <xf numFmtId="0" fontId="11" fillId="0" borderId="3" xfId="1" applyNumberFormat="1" applyFont="1" applyBorder="1" applyAlignment="1" applyProtection="1">
      <alignment horizontal="left" vertical="top"/>
      <protection hidden="1"/>
    </xf>
    <xf numFmtId="0" fontId="11" fillId="0" borderId="8" xfId="1" applyNumberFormat="1" applyFont="1" applyBorder="1" applyAlignment="1" applyProtection="1">
      <alignment horizontal="left" vertical="top"/>
      <protection hidden="1"/>
    </xf>
    <xf numFmtId="0" fontId="12" fillId="0" borderId="3" xfId="1" applyNumberFormat="1" applyFont="1" applyBorder="1" applyAlignment="1" applyProtection="1">
      <alignment horizontal="left" vertical="top"/>
      <protection hidden="1"/>
    </xf>
    <xf numFmtId="0" fontId="12" fillId="0" borderId="8" xfId="1" applyNumberFormat="1" applyFont="1" applyBorder="1" applyAlignment="1" applyProtection="1">
      <alignment horizontal="left" vertical="top"/>
      <protection hidden="1"/>
    </xf>
    <xf numFmtId="0" fontId="12" fillId="0" borderId="40" xfId="1" applyNumberFormat="1" applyFont="1" applyBorder="1" applyAlignment="1" applyProtection="1">
      <alignment horizontal="left" vertical="top"/>
      <protection hidden="1"/>
    </xf>
    <xf numFmtId="0" fontId="11" fillId="3" borderId="2" xfId="1" applyNumberFormat="1" applyFont="1" applyFill="1" applyBorder="1" applyAlignment="1" applyProtection="1">
      <alignment horizontal="center" vertical="center"/>
      <protection locked="0" hidden="1"/>
    </xf>
    <xf numFmtId="0" fontId="11" fillId="3" borderId="0" xfId="1" applyNumberFormat="1" applyFont="1" applyFill="1" applyBorder="1" applyAlignment="1" applyProtection="1">
      <alignment horizontal="center" vertical="center"/>
      <protection locked="0" hidden="1"/>
    </xf>
    <xf numFmtId="0" fontId="11" fillId="3" borderId="3" xfId="1" applyNumberFormat="1" applyFont="1" applyFill="1" applyBorder="1" applyAlignment="1" applyProtection="1">
      <alignment horizontal="center" vertical="center"/>
      <protection locked="0" hidden="1"/>
    </xf>
    <xf numFmtId="0" fontId="11" fillId="3" borderId="30" xfId="1" applyNumberFormat="1" applyFont="1" applyFill="1" applyBorder="1" applyAlignment="1" applyProtection="1">
      <alignment horizontal="center" vertical="center"/>
      <protection locked="0" hidden="1"/>
    </xf>
    <xf numFmtId="0" fontId="11" fillId="3" borderId="39" xfId="1" applyNumberFormat="1" applyFont="1" applyFill="1" applyBorder="1" applyAlignment="1" applyProtection="1">
      <alignment horizontal="center" vertical="center"/>
      <protection locked="0" hidden="1"/>
    </xf>
    <xf numFmtId="0" fontId="11" fillId="3" borderId="40" xfId="1" applyNumberFormat="1" applyFont="1" applyFill="1" applyBorder="1" applyAlignment="1" applyProtection="1">
      <alignment horizontal="center" vertical="center"/>
      <protection locked="0" hidden="1"/>
    </xf>
    <xf numFmtId="0" fontId="12" fillId="0" borderId="29" xfId="1" applyNumberFormat="1" applyFont="1" applyBorder="1" applyAlignment="1" applyProtection="1">
      <alignment horizontal="right" vertical="center"/>
      <protection hidden="1"/>
    </xf>
    <xf numFmtId="0" fontId="12" fillId="0" borderId="2" xfId="1" applyNumberFormat="1" applyFont="1" applyBorder="1" applyAlignment="1" applyProtection="1">
      <alignment horizontal="right" vertical="center"/>
      <protection hidden="1"/>
    </xf>
    <xf numFmtId="0" fontId="12" fillId="0" borderId="37" xfId="1" applyNumberFormat="1" applyFont="1" applyBorder="1" applyAlignment="1" applyProtection="1">
      <alignment horizontal="right" vertical="center"/>
      <protection hidden="1"/>
    </xf>
    <xf numFmtId="0" fontId="12" fillId="0" borderId="0" xfId="1" applyNumberFormat="1" applyFont="1" applyBorder="1" applyAlignment="1" applyProtection="1">
      <alignment horizontal="right" vertical="center"/>
      <protection hidden="1"/>
    </xf>
    <xf numFmtId="0" fontId="12" fillId="0" borderId="38" xfId="1" applyNumberFormat="1" applyFont="1" applyBorder="1" applyAlignment="1" applyProtection="1">
      <alignment horizontal="right" vertical="center"/>
      <protection hidden="1"/>
    </xf>
    <xf numFmtId="0" fontId="12" fillId="0" borderId="3" xfId="1" applyNumberFormat="1" applyFont="1" applyBorder="1" applyAlignment="1" applyProtection="1">
      <alignment horizontal="right" vertical="center"/>
      <protection hidden="1"/>
    </xf>
    <xf numFmtId="49" fontId="12" fillId="0" borderId="2" xfId="1" applyNumberFormat="1" applyFont="1" applyBorder="1" applyAlignment="1" applyProtection="1">
      <alignment horizontal="left"/>
      <protection hidden="1"/>
    </xf>
    <xf numFmtId="49" fontId="12" fillId="0" borderId="4" xfId="1" applyNumberFormat="1" applyFont="1" applyBorder="1" applyAlignment="1" applyProtection="1">
      <alignment horizontal="left"/>
      <protection hidden="1"/>
    </xf>
    <xf numFmtId="0" fontId="12" fillId="0" borderId="14" xfId="1" applyNumberFormat="1" applyFont="1" applyBorder="1" applyAlignment="1" applyProtection="1">
      <alignment horizontal="right" vertical="center"/>
      <protection hidden="1"/>
    </xf>
    <xf numFmtId="0" fontId="12" fillId="0" borderId="12" xfId="1" applyNumberFormat="1" applyFont="1" applyBorder="1" applyAlignment="1" applyProtection="1">
      <alignment horizontal="right" vertical="center"/>
      <protection hidden="1"/>
    </xf>
    <xf numFmtId="0" fontId="12" fillId="0" borderId="7" xfId="1" applyNumberFormat="1" applyFont="1" applyBorder="1" applyAlignment="1" applyProtection="1">
      <alignment horizontal="right" vertical="center"/>
      <protection hidden="1"/>
    </xf>
    <xf numFmtId="49" fontId="12" fillId="0" borderId="30" xfId="1" applyNumberFormat="1" applyFont="1" applyBorder="1" applyAlignment="1" applyProtection="1">
      <alignment horizontal="left"/>
      <protection hidden="1"/>
    </xf>
    <xf numFmtId="0" fontId="9" fillId="0" borderId="35" xfId="1" applyFont="1" applyBorder="1" applyAlignment="1" applyProtection="1">
      <alignment horizontal="center" vertical="center" wrapText="1"/>
      <protection hidden="1"/>
    </xf>
    <xf numFmtId="0" fontId="9" fillId="0" borderId="1" xfId="1" applyFont="1" applyBorder="1" applyAlignment="1" applyProtection="1">
      <alignment horizontal="center" vertical="center" wrapText="1"/>
      <protection hidden="1"/>
    </xf>
    <xf numFmtId="0" fontId="9" fillId="0" borderId="36" xfId="1" applyFont="1" applyBorder="1" applyAlignment="1" applyProtection="1">
      <alignment horizontal="center" vertical="center" wrapText="1"/>
      <protection hidden="1"/>
    </xf>
    <xf numFmtId="0" fontId="11" fillId="0" borderId="29" xfId="1" applyNumberFormat="1" applyFont="1" applyBorder="1" applyAlignment="1" applyProtection="1">
      <alignment horizontal="center" vertical="center"/>
      <protection hidden="1"/>
    </xf>
    <xf numFmtId="0" fontId="11" fillId="0" borderId="2" xfId="1" applyNumberFormat="1" applyFont="1" applyBorder="1" applyAlignment="1" applyProtection="1">
      <alignment horizontal="center" vertical="center"/>
      <protection hidden="1"/>
    </xf>
    <xf numFmtId="0" fontId="11" fillId="0" borderId="4" xfId="1" applyNumberFormat="1" applyFont="1" applyBorder="1" applyAlignment="1" applyProtection="1">
      <alignment horizontal="center" vertical="center"/>
      <protection hidden="1"/>
    </xf>
    <xf numFmtId="0" fontId="11" fillId="0" borderId="37" xfId="1" applyNumberFormat="1" applyFont="1" applyBorder="1" applyAlignment="1" applyProtection="1">
      <alignment horizontal="center" vertical="center"/>
      <protection hidden="1"/>
    </xf>
    <xf numFmtId="0" fontId="11" fillId="0" borderId="0" xfId="1" applyNumberFormat="1" applyFont="1" applyBorder="1" applyAlignment="1" applyProtection="1">
      <alignment horizontal="center" vertical="center"/>
      <protection hidden="1"/>
    </xf>
    <xf numFmtId="0" fontId="11" fillId="0" borderId="11" xfId="1" applyNumberFormat="1" applyFont="1" applyBorder="1" applyAlignment="1" applyProtection="1">
      <alignment horizontal="center" vertical="center"/>
      <protection hidden="1"/>
    </xf>
    <xf numFmtId="0" fontId="11" fillId="0" borderId="38" xfId="1" applyNumberFormat="1" applyFont="1" applyBorder="1" applyAlignment="1" applyProtection="1">
      <alignment horizontal="center" vertical="center"/>
      <protection hidden="1"/>
    </xf>
    <xf numFmtId="0" fontId="11" fillId="0" borderId="3" xfId="1" applyNumberFormat="1" applyFont="1" applyBorder="1" applyAlignment="1" applyProtection="1">
      <alignment horizontal="center" vertical="center"/>
      <protection hidden="1"/>
    </xf>
    <xf numFmtId="0" fontId="11" fillId="0" borderId="8" xfId="1" applyNumberFormat="1" applyFont="1" applyBorder="1" applyAlignment="1" applyProtection="1">
      <alignment horizontal="center" vertical="center"/>
      <protection hidden="1"/>
    </xf>
    <xf numFmtId="0" fontId="11" fillId="0" borderId="14" xfId="1" applyNumberFormat="1" applyFont="1" applyBorder="1" applyAlignment="1" applyProtection="1">
      <alignment horizontal="right" vertical="center"/>
      <protection hidden="1"/>
    </xf>
    <xf numFmtId="0" fontId="11" fillId="0" borderId="12" xfId="1" applyNumberFormat="1" applyFont="1" applyBorder="1" applyAlignment="1" applyProtection="1">
      <alignment horizontal="right" vertical="center"/>
      <protection hidden="1"/>
    </xf>
    <xf numFmtId="0" fontId="11" fillId="0" borderId="7" xfId="1" applyNumberFormat="1" applyFont="1" applyBorder="1" applyAlignment="1" applyProtection="1">
      <alignment horizontal="right" vertical="center"/>
      <protection hidden="1"/>
    </xf>
    <xf numFmtId="49" fontId="11" fillId="0" borderId="2" xfId="1" applyNumberFormat="1" applyFont="1" applyBorder="1" applyAlignment="1" applyProtection="1">
      <alignment horizontal="left"/>
      <protection hidden="1"/>
    </xf>
    <xf numFmtId="49" fontId="11" fillId="0" borderId="4" xfId="1" applyNumberFormat="1" applyFont="1" applyBorder="1" applyAlignment="1" applyProtection="1">
      <alignment horizontal="left"/>
      <protection hidden="1"/>
    </xf>
    <xf numFmtId="0" fontId="11" fillId="0" borderId="2" xfId="1" applyNumberFormat="1" applyFont="1" applyBorder="1" applyAlignment="1" applyProtection="1">
      <alignment horizontal="right" vertical="center"/>
      <protection hidden="1"/>
    </xf>
    <xf numFmtId="0" fontId="11" fillId="0" borderId="0" xfId="1" applyNumberFormat="1" applyFont="1" applyBorder="1" applyAlignment="1" applyProtection="1">
      <alignment horizontal="right" vertical="center"/>
      <protection hidden="1"/>
    </xf>
    <xf numFmtId="0" fontId="11" fillId="0" borderId="3" xfId="1" applyNumberFormat="1" applyFont="1" applyBorder="1" applyAlignment="1" applyProtection="1">
      <alignment horizontal="right" vertical="center"/>
      <protection hidden="1"/>
    </xf>
    <xf numFmtId="0" fontId="11" fillId="0" borderId="14" xfId="1" applyNumberFormat="1" applyFont="1" applyFill="1" applyBorder="1" applyAlignment="1" applyProtection="1">
      <alignment horizontal="center" vertical="center"/>
      <protection hidden="1"/>
    </xf>
    <xf numFmtId="0" fontId="11" fillId="0" borderId="2" xfId="1" applyNumberFormat="1" applyFont="1" applyFill="1" applyBorder="1" applyAlignment="1" applyProtection="1">
      <alignment horizontal="center" vertical="center"/>
      <protection hidden="1"/>
    </xf>
    <xf numFmtId="0" fontId="11" fillId="0" borderId="4" xfId="1" applyNumberFormat="1" applyFont="1" applyFill="1" applyBorder="1" applyAlignment="1" applyProtection="1">
      <alignment horizontal="center" vertical="center"/>
      <protection hidden="1"/>
    </xf>
    <xf numFmtId="0" fontId="11" fillId="0" borderId="12" xfId="1" applyNumberFormat="1" applyFont="1" applyFill="1" applyBorder="1" applyAlignment="1" applyProtection="1">
      <alignment horizontal="center" vertical="center"/>
      <protection hidden="1"/>
    </xf>
    <xf numFmtId="0" fontId="11" fillId="0" borderId="0" xfId="1" applyNumberFormat="1" applyFont="1" applyFill="1" applyBorder="1" applyAlignment="1" applyProtection="1">
      <alignment horizontal="center" vertical="center"/>
      <protection hidden="1"/>
    </xf>
    <xf numFmtId="0" fontId="11" fillId="0" borderId="11" xfId="1" applyNumberFormat="1" applyFont="1" applyFill="1" applyBorder="1" applyAlignment="1" applyProtection="1">
      <alignment horizontal="center" vertical="center"/>
      <protection hidden="1"/>
    </xf>
    <xf numFmtId="0" fontId="11" fillId="0" borderId="7" xfId="1" applyNumberFormat="1" applyFont="1" applyFill="1" applyBorder="1" applyAlignment="1" applyProtection="1">
      <alignment horizontal="center" vertical="center"/>
      <protection hidden="1"/>
    </xf>
    <xf numFmtId="0" fontId="11" fillId="0" borderId="3" xfId="1" applyNumberFormat="1" applyFont="1" applyFill="1" applyBorder="1" applyAlignment="1" applyProtection="1">
      <alignment horizontal="center" vertical="center"/>
      <protection hidden="1"/>
    </xf>
    <xf numFmtId="0" fontId="11" fillId="0" borderId="8" xfId="1" applyNumberFormat="1" applyFont="1" applyFill="1" applyBorder="1" applyAlignment="1" applyProtection="1">
      <alignment horizontal="center" vertical="center"/>
      <protection hidden="1"/>
    </xf>
    <xf numFmtId="0" fontId="11" fillId="3" borderId="14" xfId="1" applyNumberFormat="1" applyFont="1" applyFill="1" applyBorder="1" applyAlignment="1" applyProtection="1">
      <alignment horizontal="center" vertical="center"/>
      <protection locked="0" hidden="1"/>
    </xf>
    <xf numFmtId="0" fontId="11" fillId="3" borderId="12" xfId="1" applyNumberFormat="1" applyFont="1" applyFill="1" applyBorder="1" applyAlignment="1" applyProtection="1">
      <alignment horizontal="center" vertical="center"/>
      <protection locked="0" hidden="1"/>
    </xf>
    <xf numFmtId="0" fontId="11" fillId="3" borderId="7" xfId="1" applyNumberFormat="1" applyFont="1" applyFill="1" applyBorder="1" applyAlignment="1" applyProtection="1">
      <alignment horizontal="center" vertical="center"/>
      <protection locked="0" hidden="1"/>
    </xf>
    <xf numFmtId="0" fontId="9" fillId="0" borderId="33" xfId="1" applyFont="1" applyBorder="1" applyAlignment="1" applyProtection="1">
      <alignment horizontal="center" vertical="center" wrapText="1"/>
      <protection hidden="1"/>
    </xf>
    <xf numFmtId="0" fontId="9" fillId="0" borderId="34" xfId="1" applyFont="1" applyBorder="1" applyAlignment="1" applyProtection="1">
      <alignment horizontal="center" vertical="center" wrapText="1"/>
      <protection hidden="1"/>
    </xf>
    <xf numFmtId="0" fontId="9" fillId="0" borderId="35" xfId="1" applyFont="1" applyFill="1" applyBorder="1" applyAlignment="1" applyProtection="1">
      <alignment horizontal="center" vertical="center" wrapText="1"/>
      <protection hidden="1"/>
    </xf>
    <xf numFmtId="0" fontId="9" fillId="0" borderId="1" xfId="1" applyFont="1" applyFill="1" applyBorder="1" applyAlignment="1" applyProtection="1">
      <alignment horizontal="center" vertical="center" wrapText="1"/>
      <protection hidden="1"/>
    </xf>
    <xf numFmtId="0" fontId="9" fillId="0" borderId="34" xfId="1" applyFont="1" applyFill="1" applyBorder="1" applyAlignment="1" applyProtection="1">
      <alignment horizontal="center" vertical="center" wrapText="1"/>
      <protection hidden="1"/>
    </xf>
    <xf numFmtId="0" fontId="4" fillId="0" borderId="26" xfId="1" applyFont="1" applyBorder="1" applyAlignment="1" applyProtection="1">
      <alignment horizontal="center" vertical="center"/>
      <protection hidden="1"/>
    </xf>
    <xf numFmtId="0" fontId="4" fillId="0" borderId="27" xfId="1" applyFont="1" applyBorder="1" applyAlignment="1" applyProtection="1">
      <alignment horizontal="center" vertical="center"/>
      <protection hidden="1"/>
    </xf>
    <xf numFmtId="0" fontId="4" fillId="0" borderId="28" xfId="1" applyFont="1" applyBorder="1" applyAlignment="1" applyProtection="1">
      <alignment horizontal="center" vertical="center"/>
      <protection hidden="1"/>
    </xf>
    <xf numFmtId="0" fontId="4" fillId="0" borderId="29" xfId="1" applyFont="1" applyBorder="1" applyAlignment="1" applyProtection="1">
      <alignment horizontal="center" vertical="center"/>
      <protection hidden="1"/>
    </xf>
    <xf numFmtId="0" fontId="4" fillId="0" borderId="2" xfId="1" applyFont="1" applyBorder="1" applyProtection="1">
      <alignment vertical="center"/>
      <protection hidden="1"/>
    </xf>
    <xf numFmtId="0" fontId="4" fillId="0" borderId="4" xfId="1" applyFont="1" applyBorder="1" applyProtection="1">
      <alignment vertical="center"/>
      <protection hidden="1"/>
    </xf>
    <xf numFmtId="49" fontId="7" fillId="0" borderId="2" xfId="1" applyNumberFormat="1" applyFont="1" applyBorder="1" applyAlignment="1" applyProtection="1">
      <alignment horizontal="center" vertical="center"/>
      <protection hidden="1"/>
    </xf>
    <xf numFmtId="0" fontId="4" fillId="0" borderId="5" xfId="1" applyFont="1" applyBorder="1" applyProtection="1">
      <alignment vertical="center"/>
      <protection hidden="1"/>
    </xf>
    <xf numFmtId="0" fontId="4" fillId="0" borderId="6" xfId="1" applyFont="1" applyBorder="1" applyProtection="1">
      <alignment vertical="center"/>
      <protection hidden="1"/>
    </xf>
    <xf numFmtId="0" fontId="8" fillId="0" borderId="15" xfId="1" applyFont="1" applyBorder="1" applyAlignment="1" applyProtection="1">
      <alignment horizontal="center" vertical="center"/>
      <protection hidden="1"/>
    </xf>
    <xf numFmtId="0" fontId="8" fillId="0" borderId="14" xfId="1" applyFont="1" applyBorder="1" applyAlignment="1" applyProtection="1">
      <alignment horizontal="center" vertical="center"/>
      <protection hidden="1"/>
    </xf>
    <xf numFmtId="0" fontId="8" fillId="0" borderId="2" xfId="1" applyFont="1" applyBorder="1" applyAlignment="1" applyProtection="1">
      <alignment horizontal="center" vertical="center"/>
      <protection hidden="1"/>
    </xf>
    <xf numFmtId="0" fontId="8" fillId="0" borderId="30" xfId="1" applyFont="1" applyBorder="1" applyAlignment="1" applyProtection="1">
      <alignment horizontal="center" vertical="center"/>
      <protection hidden="1"/>
    </xf>
    <xf numFmtId="0" fontId="8" fillId="0" borderId="13" xfId="1" applyFont="1" applyBorder="1" applyAlignment="1" applyProtection="1">
      <alignment horizontal="center" vertical="center"/>
      <protection hidden="1"/>
    </xf>
    <xf numFmtId="0" fontId="8" fillId="0" borderId="5" xfId="1" applyFont="1" applyBorder="1" applyAlignment="1" applyProtection="1">
      <alignment horizontal="center" vertical="center"/>
      <protection hidden="1"/>
    </xf>
    <xf numFmtId="0" fontId="8" fillId="0" borderId="31" xfId="1" applyFont="1" applyBorder="1" applyAlignment="1" applyProtection="1">
      <alignment horizontal="center" vertical="center"/>
      <protection hidden="1"/>
    </xf>
    <xf numFmtId="0" fontId="4" fillId="0" borderId="32" xfId="1" applyFont="1" applyBorder="1" applyAlignment="1" applyProtection="1">
      <alignment horizontal="center" vertical="center"/>
      <protection hidden="1"/>
    </xf>
    <xf numFmtId="0" fontId="4" fillId="6" borderId="52" xfId="1" applyFont="1" applyFill="1" applyBorder="1" applyAlignment="1" applyProtection="1">
      <alignment horizontal="center" vertical="center"/>
      <protection hidden="1"/>
    </xf>
    <xf numFmtId="0" fontId="4" fillId="7" borderId="52" xfId="1" applyFont="1" applyFill="1" applyBorder="1" applyAlignment="1" applyProtection="1">
      <alignment horizontal="center" vertical="center"/>
      <protection hidden="1"/>
    </xf>
    <xf numFmtId="0" fontId="4" fillId="0" borderId="0" xfId="1" applyFont="1" applyAlignment="1" applyProtection="1">
      <alignment horizontal="center" vertical="center"/>
      <protection hidden="1"/>
    </xf>
    <xf numFmtId="0" fontId="6" fillId="0" borderId="0" xfId="1" applyFont="1" applyAlignment="1" applyProtection="1">
      <alignment horizontal="right" vertical="center"/>
      <protection hidden="1"/>
    </xf>
    <xf numFmtId="0" fontId="6" fillId="0" borderId="0" xfId="1" applyFont="1" applyFill="1" applyBorder="1" applyAlignment="1" applyProtection="1">
      <alignment horizontal="center" vertical="center"/>
      <protection hidden="1"/>
    </xf>
    <xf numFmtId="0" fontId="6" fillId="0" borderId="0" xfId="1" applyFont="1" applyAlignment="1" applyProtection="1">
      <alignment horizontal="center" vertical="center"/>
      <protection hidden="1"/>
    </xf>
    <xf numFmtId="0" fontId="6" fillId="0" borderId="0" xfId="1" applyFont="1" applyBorder="1" applyAlignment="1" applyProtection="1">
      <alignment horizontal="center" vertical="center"/>
      <protection hidden="1"/>
    </xf>
  </cellXfs>
  <cellStyles count="2">
    <cellStyle name="標準" xfId="0" builtinId="0"/>
    <cellStyle name="標準_休暇承認簿（大田）" xfId="1"/>
  </cellStyles>
  <dxfs count="12">
    <dxf>
      <font>
        <color theme="0"/>
      </font>
    </dxf>
    <dxf>
      <font>
        <color theme="0"/>
      </font>
    </dxf>
    <dxf>
      <font>
        <color theme="1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strike val="0"/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theme" Target="theme/theme1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calcChain" Target="calcChain.xml" />
  <Relationship Id="rId5" Type="http://schemas.openxmlformats.org/officeDocument/2006/relationships/sharedStrings" Target="sharedStrings.xml" />
  <Relationship Id="rId4" Type="http://schemas.openxmlformats.org/officeDocument/2006/relationships/styles" Target="styles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&#65279;<?xml version="1.0" encoding="utf-8" standalone="yes"?>
<Relationships xmlns="http://schemas.openxmlformats.org/package/2006/relationships">
  <Relationship Id="rId3" Type="http://schemas.openxmlformats.org/officeDocument/2006/relationships/comments" Target="../comments1.xml" />
  <Relationship Id="rId2" Type="http://schemas.openxmlformats.org/officeDocument/2006/relationships/vmlDrawing" Target="../drawings/vmlDrawing1.vml" />
  <Relationship Id="rId1" Type="http://schemas.openxmlformats.org/officeDocument/2006/relationships/printerSettings" Target="../printerSettings/printerSettings1.bin" />
</Relationships>
</file>

<file path=xl/worksheets/_rels/sheet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.bin" />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J249"/>
  <sheetViews>
    <sheetView showGridLines="0" tabSelected="1" zoomScale="90" zoomScaleNormal="90" workbookViewId="0">
      <selection activeCell="AA7" sqref="AA7:AF7"/>
    </sheetView>
  </sheetViews>
  <sheetFormatPr defaultRowHeight="13.5" x14ac:dyDescent="0.15"/>
  <cols>
    <col min="1" max="1" width="0.75" style="5" customWidth="1"/>
    <col min="2" max="2" width="6.25" style="5" customWidth="1"/>
    <col min="3" max="3" width="2.125" style="5" customWidth="1"/>
    <col min="4" max="4" width="1.75" style="5" customWidth="1"/>
    <col min="5" max="5" width="2.625" style="5" customWidth="1"/>
    <col min="6" max="6" width="2.5" style="5" customWidth="1"/>
    <col min="7" max="7" width="6.5" style="5" customWidth="1"/>
    <col min="8" max="8" width="4" style="5" customWidth="1"/>
    <col min="9" max="9" width="3.5" style="5" customWidth="1"/>
    <col min="10" max="10" width="2.5" style="5" customWidth="1"/>
    <col min="11" max="11" width="3.125" style="5" customWidth="1"/>
    <col min="12" max="13" width="2.625" style="5" customWidth="1"/>
    <col min="14" max="14" width="7.875" style="6" hidden="1" customWidth="1"/>
    <col min="15" max="15" width="7.875" style="5" hidden="1" customWidth="1"/>
    <col min="16" max="20" width="8" style="5" hidden="1" customWidth="1"/>
    <col min="21" max="22" width="1.875" style="6" customWidth="1"/>
    <col min="23" max="23" width="0.875" style="6" customWidth="1"/>
    <col min="24" max="24" width="3.5" style="6" customWidth="1"/>
    <col min="25" max="25" width="1.375" style="6" customWidth="1"/>
    <col min="26" max="26" width="3.5" style="6" customWidth="1"/>
    <col min="27" max="28" width="1.875" style="5" customWidth="1"/>
    <col min="29" max="29" width="2.125" style="5" customWidth="1"/>
    <col min="30" max="30" width="3.75" style="5" customWidth="1"/>
    <col min="31" max="31" width="1" style="5" customWidth="1"/>
    <col min="32" max="32" width="3.75" style="5" customWidth="1"/>
    <col min="33" max="33" width="4" style="5" customWidth="1"/>
    <col min="34" max="37" width="3.875" style="5" customWidth="1"/>
    <col min="38" max="38" width="3.625" style="5" customWidth="1"/>
    <col min="39" max="39" width="2.5" style="5" customWidth="1"/>
    <col min="40" max="40" width="5.875" style="5" customWidth="1"/>
    <col min="41" max="41" width="1.625" style="5" customWidth="1"/>
    <col min="42" max="42" width="8" style="5" hidden="1" customWidth="1"/>
    <col min="43" max="43" width="1.625" style="5" hidden="1" customWidth="1"/>
    <col min="44" max="44" width="3.5" style="5" hidden="1" customWidth="1"/>
    <col min="45" max="45" width="1.625" style="5" hidden="1" customWidth="1"/>
    <col min="46" max="46" width="3.5" style="5" hidden="1" customWidth="1"/>
    <col min="47" max="50" width="1.625" style="5" hidden="1" customWidth="1"/>
    <col min="51" max="51" width="16.5" style="5" bestFit="1" customWidth="1"/>
    <col min="52" max="52" width="6" style="5" bestFit="1" customWidth="1"/>
    <col min="53" max="53" width="16.5" style="9" customWidth="1"/>
    <col min="54" max="54" width="5.875" style="9" customWidth="1"/>
    <col min="55" max="55" width="3.125" style="9" bestFit="1" customWidth="1"/>
    <col min="56" max="56" width="4.875" style="9" bestFit="1" customWidth="1"/>
    <col min="57" max="57" width="5.125" style="9" bestFit="1" customWidth="1"/>
    <col min="58" max="60" width="8.875" style="5" hidden="1" customWidth="1"/>
    <col min="61" max="61" width="9.25" style="5" hidden="1" customWidth="1"/>
    <col min="62" max="16384" width="9" style="5"/>
  </cols>
  <sheetData>
    <row r="1" spans="1:62" ht="14.25" thickBot="1" x14ac:dyDescent="0.2">
      <c r="M1" s="6"/>
      <c r="N1" s="7" t="s">
        <v>46</v>
      </c>
      <c r="O1" s="8"/>
      <c r="P1" s="8"/>
      <c r="Q1" s="7" t="s">
        <v>47</v>
      </c>
      <c r="R1" s="8"/>
      <c r="S1" s="8"/>
      <c r="T1" s="8"/>
      <c r="AO1" s="6"/>
      <c r="AP1" s="7" t="s">
        <v>46</v>
      </c>
      <c r="AQ1" s="8"/>
      <c r="AR1" s="8"/>
      <c r="AS1" s="8"/>
      <c r="AT1" s="8"/>
      <c r="AU1" s="8"/>
      <c r="AV1" s="8"/>
      <c r="AW1" s="8"/>
      <c r="AX1" s="8"/>
      <c r="AY1" s="6"/>
      <c r="BE1" s="10"/>
      <c r="BF1" s="7" t="s">
        <v>46</v>
      </c>
      <c r="BG1" s="8"/>
      <c r="BH1" s="8"/>
      <c r="BI1" s="8"/>
      <c r="BJ1" s="6"/>
    </row>
    <row r="2" spans="1:62" ht="15" thickTop="1" thickBot="1" x14ac:dyDescent="0.2">
      <c r="AY2" s="301" t="s">
        <v>26</v>
      </c>
      <c r="AZ2" s="301"/>
      <c r="BA2" s="302" t="s">
        <v>45</v>
      </c>
      <c r="BB2" s="302"/>
    </row>
    <row r="3" spans="1:62" ht="14.25" thickTop="1" x14ac:dyDescent="0.15">
      <c r="B3" s="303"/>
      <c r="C3" s="303"/>
      <c r="D3" s="303"/>
      <c r="E3" s="303"/>
      <c r="F3" s="303"/>
      <c r="G3" s="303"/>
      <c r="H3" s="303"/>
      <c r="I3" s="303"/>
      <c r="J3" s="303"/>
      <c r="K3" s="303"/>
      <c r="L3" s="303"/>
      <c r="M3" s="303"/>
      <c r="N3" s="303"/>
      <c r="O3" s="303"/>
      <c r="P3" s="303"/>
      <c r="Q3" s="303"/>
      <c r="R3" s="303"/>
      <c r="S3" s="303"/>
      <c r="T3" s="303"/>
      <c r="U3" s="303"/>
      <c r="V3" s="303"/>
      <c r="W3" s="303"/>
      <c r="X3" s="303"/>
      <c r="Y3" s="303"/>
      <c r="Z3" s="303"/>
      <c r="AA3" s="303"/>
      <c r="AB3" s="303"/>
      <c r="AC3" s="303"/>
      <c r="AD3" s="303"/>
      <c r="AE3" s="303"/>
      <c r="AF3" s="303"/>
      <c r="AG3" s="303"/>
      <c r="AH3" s="303"/>
      <c r="AI3" s="303"/>
      <c r="AJ3" s="303"/>
      <c r="AK3" s="303"/>
      <c r="AL3" s="303"/>
      <c r="AM3" s="303"/>
      <c r="AN3" s="303"/>
      <c r="AY3" s="11" t="s">
        <v>44</v>
      </c>
      <c r="AZ3" s="12">
        <v>0.34375</v>
      </c>
      <c r="BA3" s="13" t="s">
        <v>44</v>
      </c>
      <c r="BB3" s="14">
        <v>0.34375</v>
      </c>
    </row>
    <row r="4" spans="1:62" ht="24.95" customHeight="1" thickBot="1" x14ac:dyDescent="0.2">
      <c r="B4" s="304" t="s">
        <v>1</v>
      </c>
      <c r="C4" s="304"/>
      <c r="D4" s="304"/>
      <c r="E4" s="304"/>
      <c r="F4" s="304"/>
      <c r="G4" s="304"/>
      <c r="H4" s="304"/>
      <c r="I4" s="304"/>
      <c r="J4" s="304"/>
      <c r="K4" s="304"/>
      <c r="L4" s="304"/>
      <c r="M4" s="304"/>
      <c r="N4" s="16"/>
      <c r="O4" s="15"/>
      <c r="P4" s="15"/>
      <c r="Q4" s="15"/>
      <c r="R4" s="15"/>
      <c r="S4" s="15"/>
      <c r="T4" s="15"/>
      <c r="U4" s="305" t="s">
        <v>2</v>
      </c>
      <c r="V4" s="305"/>
      <c r="W4" s="305"/>
      <c r="X4" s="305"/>
      <c r="Y4" s="17"/>
      <c r="Z4" s="306" t="s">
        <v>3</v>
      </c>
      <c r="AA4" s="306"/>
      <c r="AB4" s="306"/>
      <c r="AC4" s="306"/>
      <c r="AD4" s="306"/>
      <c r="AE4" s="306"/>
      <c r="AF4" s="303"/>
      <c r="AG4" s="18"/>
      <c r="AH4" s="18"/>
      <c r="AY4" s="19" t="s">
        <v>43</v>
      </c>
      <c r="AZ4" s="20">
        <v>0.69791666666666663</v>
      </c>
      <c r="BA4" s="21" t="s">
        <v>43</v>
      </c>
      <c r="BB4" s="22">
        <v>0.70833333333333337</v>
      </c>
    </row>
    <row r="5" spans="1:62" ht="24.95" customHeight="1" thickTop="1" x14ac:dyDescent="0.15">
      <c r="B5" s="304"/>
      <c r="C5" s="304"/>
      <c r="D5" s="304"/>
      <c r="E5" s="304"/>
      <c r="F5" s="304"/>
      <c r="G5" s="304"/>
      <c r="H5" s="304"/>
      <c r="I5" s="304"/>
      <c r="J5" s="304"/>
      <c r="K5" s="304"/>
      <c r="L5" s="304"/>
      <c r="M5" s="304"/>
      <c r="N5" s="16"/>
      <c r="O5" s="15"/>
      <c r="P5" s="15"/>
      <c r="Q5" s="15"/>
      <c r="R5" s="15"/>
      <c r="S5" s="15"/>
      <c r="T5" s="15"/>
      <c r="U5" s="305"/>
      <c r="V5" s="305"/>
      <c r="W5" s="305"/>
      <c r="X5" s="305"/>
      <c r="Y5" s="17"/>
      <c r="Z5" s="307" t="s">
        <v>4</v>
      </c>
      <c r="AA5" s="307"/>
      <c r="AB5" s="307"/>
      <c r="AC5" s="307"/>
      <c r="AD5" s="307"/>
      <c r="AE5" s="307"/>
      <c r="AF5" s="303"/>
      <c r="AG5" s="18"/>
      <c r="AH5" s="18"/>
      <c r="AY5" s="11" t="s">
        <v>42</v>
      </c>
      <c r="AZ5" s="12">
        <v>0.53125</v>
      </c>
      <c r="BA5" s="13" t="s">
        <v>42</v>
      </c>
      <c r="BB5" s="14">
        <v>0.5</v>
      </c>
    </row>
    <row r="6" spans="1:62" ht="15" customHeight="1" thickBot="1" x14ac:dyDescent="0.2">
      <c r="B6" s="24"/>
      <c r="C6" s="24"/>
      <c r="D6" s="24"/>
      <c r="E6" s="24"/>
      <c r="F6" s="24"/>
      <c r="G6" s="25"/>
      <c r="H6" s="26"/>
      <c r="I6" s="26"/>
      <c r="J6" s="26"/>
      <c r="K6" s="26"/>
      <c r="L6" s="26"/>
      <c r="M6" s="26"/>
      <c r="N6" s="27"/>
      <c r="O6" s="26"/>
      <c r="P6" s="26"/>
      <c r="Q6" s="26"/>
      <c r="R6" s="26"/>
      <c r="S6" s="26"/>
      <c r="T6" s="26"/>
      <c r="U6" s="27"/>
      <c r="V6" s="27"/>
      <c r="W6" s="27"/>
      <c r="X6" s="17"/>
      <c r="Y6" s="17"/>
      <c r="Z6" s="17"/>
      <c r="AA6" s="23"/>
      <c r="AB6" s="28"/>
      <c r="AC6" s="28"/>
      <c r="AD6" s="28"/>
      <c r="AE6" s="28"/>
      <c r="AY6" s="19" t="s">
        <v>40</v>
      </c>
      <c r="AZ6" s="20">
        <v>0.54166666666666663</v>
      </c>
      <c r="BA6" s="21" t="s">
        <v>40</v>
      </c>
      <c r="BB6" s="22">
        <v>0.52083333333333337</v>
      </c>
    </row>
    <row r="7" spans="1:62" ht="20.100000000000001" customHeight="1" thickTop="1" x14ac:dyDescent="0.15">
      <c r="B7" s="186" t="s">
        <v>5</v>
      </c>
      <c r="C7" s="187"/>
      <c r="D7" s="187"/>
      <c r="E7" s="188"/>
      <c r="F7" s="188"/>
      <c r="G7" s="188"/>
      <c r="H7" s="188"/>
      <c r="I7" s="188"/>
      <c r="J7" s="188" t="s">
        <v>6</v>
      </c>
      <c r="K7" s="188"/>
      <c r="L7" s="188"/>
      <c r="M7" s="188"/>
      <c r="N7" s="188"/>
      <c r="O7" s="188"/>
      <c r="P7" s="188"/>
      <c r="Q7" s="188"/>
      <c r="R7" s="188"/>
      <c r="S7" s="188"/>
      <c r="T7" s="188"/>
      <c r="U7" s="188"/>
      <c r="V7" s="188"/>
      <c r="W7" s="188"/>
      <c r="X7" s="188"/>
      <c r="Y7" s="284"/>
      <c r="Z7" s="284"/>
      <c r="AA7" s="188" t="s">
        <v>7</v>
      </c>
      <c r="AB7" s="188"/>
      <c r="AC7" s="188"/>
      <c r="AD7" s="188"/>
      <c r="AE7" s="188"/>
      <c r="AF7" s="188"/>
      <c r="AG7" s="284" t="s">
        <v>8</v>
      </c>
      <c r="AH7" s="285"/>
      <c r="AI7" s="285"/>
      <c r="AJ7" s="285"/>
      <c r="AK7" s="285"/>
      <c r="AL7" s="285"/>
      <c r="AM7" s="285"/>
      <c r="AN7" s="286"/>
      <c r="AY7" s="11" t="s">
        <v>41</v>
      </c>
      <c r="AZ7" s="12">
        <v>0.54166666666666663</v>
      </c>
      <c r="BA7" s="13" t="s">
        <v>41</v>
      </c>
      <c r="BB7" s="14">
        <v>0.52083333333333337</v>
      </c>
    </row>
    <row r="8" spans="1:62" ht="20.100000000000001" customHeight="1" thickBot="1" x14ac:dyDescent="0.2">
      <c r="B8" s="287" t="s">
        <v>49</v>
      </c>
      <c r="C8" s="288"/>
      <c r="D8" s="288"/>
      <c r="E8" s="288"/>
      <c r="F8" s="288"/>
      <c r="G8" s="288"/>
      <c r="H8" s="288"/>
      <c r="I8" s="289"/>
      <c r="J8" s="106" t="s">
        <v>51</v>
      </c>
      <c r="K8" s="107"/>
      <c r="L8" s="290" t="s">
        <v>32</v>
      </c>
      <c r="M8" s="288"/>
      <c r="N8" s="288"/>
      <c r="O8" s="288"/>
      <c r="P8" s="288"/>
      <c r="Q8" s="288"/>
      <c r="R8" s="288"/>
      <c r="S8" s="288"/>
      <c r="T8" s="288"/>
      <c r="U8" s="288"/>
      <c r="V8" s="288"/>
      <c r="W8" s="288"/>
      <c r="X8" s="288"/>
      <c r="Y8" s="288"/>
      <c r="Z8" s="289"/>
      <c r="AA8" s="293"/>
      <c r="AB8" s="293"/>
      <c r="AC8" s="293"/>
      <c r="AD8" s="293"/>
      <c r="AE8" s="293"/>
      <c r="AF8" s="293"/>
      <c r="AG8" s="294"/>
      <c r="AH8" s="295"/>
      <c r="AI8" s="295"/>
      <c r="AJ8" s="295"/>
      <c r="AK8" s="295"/>
      <c r="AL8" s="295"/>
      <c r="AM8" s="295"/>
      <c r="AN8" s="296"/>
      <c r="AY8" s="19" t="s">
        <v>40</v>
      </c>
      <c r="AZ8" s="20">
        <v>0.5625</v>
      </c>
      <c r="BA8" s="21" t="s">
        <v>40</v>
      </c>
      <c r="BB8" s="22">
        <v>0.54166666666666663</v>
      </c>
    </row>
    <row r="9" spans="1:62" ht="20.100000000000001" customHeight="1" thickTop="1" x14ac:dyDescent="0.15">
      <c r="B9" s="300" t="s">
        <v>50</v>
      </c>
      <c r="C9" s="291"/>
      <c r="D9" s="291"/>
      <c r="E9" s="291"/>
      <c r="F9" s="291"/>
      <c r="G9" s="291"/>
      <c r="H9" s="291"/>
      <c r="I9" s="292"/>
      <c r="J9" s="125"/>
      <c r="K9" s="120"/>
      <c r="L9" s="291"/>
      <c r="M9" s="291"/>
      <c r="N9" s="291"/>
      <c r="O9" s="291"/>
      <c r="P9" s="291"/>
      <c r="Q9" s="291"/>
      <c r="R9" s="291"/>
      <c r="S9" s="291"/>
      <c r="T9" s="291"/>
      <c r="U9" s="291"/>
      <c r="V9" s="291"/>
      <c r="W9" s="291"/>
      <c r="X9" s="291"/>
      <c r="Y9" s="291"/>
      <c r="Z9" s="292"/>
      <c r="AA9" s="293"/>
      <c r="AB9" s="293"/>
      <c r="AC9" s="293"/>
      <c r="AD9" s="293"/>
      <c r="AE9" s="293"/>
      <c r="AF9" s="293"/>
      <c r="AG9" s="297"/>
      <c r="AH9" s="298"/>
      <c r="AI9" s="298"/>
      <c r="AJ9" s="298"/>
      <c r="AK9" s="298"/>
      <c r="AL9" s="298"/>
      <c r="AM9" s="298"/>
      <c r="AN9" s="299"/>
    </row>
    <row r="10" spans="1:62" ht="60" customHeight="1" x14ac:dyDescent="0.15">
      <c r="B10" s="279" t="s">
        <v>9</v>
      </c>
      <c r="C10" s="248"/>
      <c r="D10" s="248"/>
      <c r="E10" s="248"/>
      <c r="F10" s="280"/>
      <c r="G10" s="247" t="s">
        <v>10</v>
      </c>
      <c r="H10" s="248"/>
      <c r="I10" s="280"/>
      <c r="J10" s="247" t="s">
        <v>11</v>
      </c>
      <c r="K10" s="248"/>
      <c r="L10" s="248"/>
      <c r="M10" s="280"/>
      <c r="N10" s="30"/>
      <c r="O10" s="29"/>
      <c r="P10" s="29"/>
      <c r="Q10" s="29"/>
      <c r="R10" s="31"/>
      <c r="S10" s="29"/>
      <c r="T10" s="29"/>
      <c r="U10" s="281" t="s">
        <v>12</v>
      </c>
      <c r="V10" s="282"/>
      <c r="W10" s="282"/>
      <c r="X10" s="282"/>
      <c r="Y10" s="282"/>
      <c r="Z10" s="283"/>
      <c r="AA10" s="247" t="s">
        <v>13</v>
      </c>
      <c r="AB10" s="248"/>
      <c r="AC10" s="248"/>
      <c r="AD10" s="248"/>
      <c r="AE10" s="248"/>
      <c r="AF10" s="249"/>
      <c r="AG10" s="248" t="s">
        <v>52</v>
      </c>
      <c r="AH10" s="248"/>
      <c r="AI10" s="248"/>
      <c r="AJ10" s="280"/>
      <c r="AK10" s="247" t="s">
        <v>53</v>
      </c>
      <c r="AL10" s="248"/>
      <c r="AM10" s="248"/>
      <c r="AN10" s="249"/>
      <c r="BG10" s="5" t="str">
        <f>IF(D11&gt;=1,"―","")</f>
        <v/>
      </c>
    </row>
    <row r="11" spans="1:62" s="32" customFormat="1" ht="20.100000000000001" customHeight="1" x14ac:dyDescent="0.15">
      <c r="B11" s="250"/>
      <c r="C11" s="251"/>
      <c r="D11" s="251"/>
      <c r="E11" s="251"/>
      <c r="F11" s="252"/>
      <c r="G11" s="259"/>
      <c r="H11" s="262"/>
      <c r="I11" s="263"/>
      <c r="J11" s="259"/>
      <c r="K11" s="264"/>
      <c r="L11" s="262"/>
      <c r="M11" s="263"/>
      <c r="N11" s="34"/>
      <c r="O11" s="33"/>
      <c r="P11" s="33"/>
      <c r="Q11" s="33"/>
      <c r="R11" s="33"/>
      <c r="S11" s="33"/>
      <c r="T11" s="33"/>
      <c r="U11" s="267"/>
      <c r="V11" s="268"/>
      <c r="W11" s="268"/>
      <c r="X11" s="268"/>
      <c r="Y11" s="268"/>
      <c r="Z11" s="269"/>
      <c r="AA11" s="276">
        <v>40</v>
      </c>
      <c r="AB11" s="229"/>
      <c r="AC11" s="229" t="s">
        <v>23</v>
      </c>
      <c r="AD11" s="229"/>
      <c r="AE11" s="229" t="s">
        <v>30</v>
      </c>
      <c r="AF11" s="232"/>
      <c r="AG11" s="235"/>
      <c r="AH11" s="236"/>
      <c r="AI11" s="241"/>
      <c r="AJ11" s="242"/>
      <c r="AK11" s="243"/>
      <c r="AL11" s="236"/>
      <c r="AM11" s="241"/>
      <c r="AN11" s="246"/>
      <c r="AY11" s="216"/>
      <c r="AZ11" s="35"/>
      <c r="BA11" s="36"/>
      <c r="BB11" s="37"/>
      <c r="BC11" s="38" t="s">
        <v>27</v>
      </c>
      <c r="BD11" s="36"/>
      <c r="BE11" s="37"/>
      <c r="BF11" s="5" t="s">
        <v>24</v>
      </c>
      <c r="BG11" s="39">
        <v>0.32291666666666669</v>
      </c>
    </row>
    <row r="12" spans="1:62" s="32" customFormat="1" ht="3" customHeight="1" x14ac:dyDescent="0.15">
      <c r="B12" s="253"/>
      <c r="C12" s="254"/>
      <c r="D12" s="254"/>
      <c r="E12" s="254"/>
      <c r="F12" s="255"/>
      <c r="G12" s="260"/>
      <c r="H12" s="217"/>
      <c r="I12" s="218"/>
      <c r="J12" s="260"/>
      <c r="K12" s="265"/>
      <c r="L12" s="219"/>
      <c r="M12" s="220"/>
      <c r="N12" s="41"/>
      <c r="O12" s="40"/>
      <c r="P12" s="40"/>
      <c r="Q12" s="40"/>
      <c r="R12" s="40"/>
      <c r="S12" s="40"/>
      <c r="T12" s="40"/>
      <c r="U12" s="270"/>
      <c r="V12" s="271"/>
      <c r="W12" s="271"/>
      <c r="X12" s="271"/>
      <c r="Y12" s="271"/>
      <c r="Z12" s="272"/>
      <c r="AA12" s="277"/>
      <c r="AB12" s="230"/>
      <c r="AC12" s="230"/>
      <c r="AD12" s="230"/>
      <c r="AE12" s="230"/>
      <c r="AF12" s="233"/>
      <c r="AG12" s="237"/>
      <c r="AH12" s="238"/>
      <c r="AI12" s="221" t="str">
        <f>IF(AI11&gt;=1,"―","")</f>
        <v/>
      </c>
      <c r="AJ12" s="222"/>
      <c r="AK12" s="244"/>
      <c r="AL12" s="238"/>
      <c r="AM12" s="221" t="str">
        <f>IF(AM11&gt;=1,"―","")</f>
        <v/>
      </c>
      <c r="AN12" s="223"/>
      <c r="AY12" s="216"/>
      <c r="AZ12" s="35"/>
      <c r="BA12" s="36"/>
      <c r="BB12" s="37"/>
      <c r="BC12" s="42"/>
      <c r="BD12" s="36"/>
      <c r="BE12" s="37"/>
    </row>
    <row r="13" spans="1:62" s="32" customFormat="1" ht="20.100000000000001" customHeight="1" thickBot="1" x14ac:dyDescent="0.2">
      <c r="B13" s="256"/>
      <c r="C13" s="257"/>
      <c r="D13" s="257"/>
      <c r="E13" s="257"/>
      <c r="F13" s="258"/>
      <c r="G13" s="261"/>
      <c r="H13" s="224"/>
      <c r="I13" s="225"/>
      <c r="J13" s="261"/>
      <c r="K13" s="266"/>
      <c r="L13" s="224"/>
      <c r="M13" s="225"/>
      <c r="N13" s="44"/>
      <c r="O13" s="45"/>
      <c r="P13" s="46"/>
      <c r="Q13" s="45"/>
      <c r="R13" s="43"/>
      <c r="S13" s="43"/>
      <c r="T13" s="43"/>
      <c r="U13" s="273"/>
      <c r="V13" s="274"/>
      <c r="W13" s="274"/>
      <c r="X13" s="274"/>
      <c r="Y13" s="274"/>
      <c r="Z13" s="275"/>
      <c r="AA13" s="278"/>
      <c r="AB13" s="231"/>
      <c r="AC13" s="231"/>
      <c r="AD13" s="231"/>
      <c r="AE13" s="231"/>
      <c r="AF13" s="234"/>
      <c r="AG13" s="239"/>
      <c r="AH13" s="240"/>
      <c r="AI13" s="226" t="str">
        <f>IF(AI11&gt;=1,"８","")</f>
        <v/>
      </c>
      <c r="AJ13" s="227"/>
      <c r="AK13" s="245"/>
      <c r="AL13" s="240"/>
      <c r="AM13" s="226" t="str">
        <f>IF(AM11&gt;=1,"８","")</f>
        <v/>
      </c>
      <c r="AN13" s="228"/>
      <c r="AP13" s="47">
        <f>AA11*465+AD11*60+AF11</f>
        <v>18600</v>
      </c>
      <c r="AY13" s="216"/>
      <c r="AZ13" s="35"/>
      <c r="BA13" s="36"/>
      <c r="BB13" s="37"/>
      <c r="BC13" s="42"/>
      <c r="BD13" s="36"/>
      <c r="BE13" s="37"/>
      <c r="BF13" s="48" t="s">
        <v>25</v>
      </c>
      <c r="BG13" s="49">
        <v>0.53125</v>
      </c>
      <c r="BH13" s="48" t="s">
        <v>31</v>
      </c>
      <c r="BI13" s="49">
        <v>0.5625</v>
      </c>
    </row>
    <row r="14" spans="1:62" s="32" customFormat="1" ht="15" customHeight="1" thickBot="1" x14ac:dyDescent="0.2">
      <c r="A14" s="50"/>
      <c r="B14" s="51"/>
      <c r="C14" s="51"/>
      <c r="D14" s="51"/>
      <c r="E14" s="52"/>
      <c r="F14" s="52"/>
      <c r="G14" s="52"/>
      <c r="H14" s="52"/>
      <c r="I14" s="52"/>
      <c r="J14" s="51"/>
      <c r="K14" s="51"/>
      <c r="L14" s="51"/>
      <c r="M14" s="51"/>
      <c r="N14" s="53"/>
      <c r="O14" s="51"/>
      <c r="P14" s="51"/>
      <c r="Q14" s="51"/>
      <c r="R14" s="51"/>
      <c r="S14" s="51"/>
      <c r="T14" s="51"/>
      <c r="U14" s="53"/>
      <c r="V14" s="53"/>
      <c r="W14" s="53"/>
      <c r="X14" s="53"/>
      <c r="Y14" s="53"/>
      <c r="Z14" s="53"/>
      <c r="AA14" s="51"/>
      <c r="AB14" s="51"/>
      <c r="AC14" s="51"/>
      <c r="AD14" s="51"/>
      <c r="AE14" s="51"/>
      <c r="AF14" s="51"/>
      <c r="AG14" s="51"/>
      <c r="AH14" s="51"/>
      <c r="AI14" s="51"/>
      <c r="AJ14" s="51"/>
      <c r="AK14" s="51"/>
      <c r="AL14" s="50"/>
      <c r="BA14" s="54"/>
      <c r="BB14" s="54"/>
      <c r="BC14" s="55" t="s">
        <v>48</v>
      </c>
      <c r="BD14" s="54"/>
      <c r="BE14" s="54"/>
    </row>
    <row r="15" spans="1:62" ht="20.100000000000001" customHeight="1" x14ac:dyDescent="0.15">
      <c r="B15" s="186" t="s">
        <v>14</v>
      </c>
      <c r="C15" s="187"/>
      <c r="D15" s="187"/>
      <c r="E15" s="188"/>
      <c r="F15" s="189" t="s">
        <v>15</v>
      </c>
      <c r="G15" s="189"/>
      <c r="H15" s="189"/>
      <c r="I15" s="189"/>
      <c r="J15" s="189"/>
      <c r="K15" s="189"/>
      <c r="L15" s="189"/>
      <c r="M15" s="189"/>
      <c r="N15" s="56"/>
      <c r="O15" s="57"/>
      <c r="P15" s="58"/>
      <c r="Q15" s="57"/>
      <c r="R15" s="58"/>
      <c r="S15" s="57"/>
      <c r="T15" s="59"/>
      <c r="U15" s="192" t="s">
        <v>16</v>
      </c>
      <c r="V15" s="192"/>
      <c r="W15" s="192"/>
      <c r="X15" s="192"/>
      <c r="Y15" s="192"/>
      <c r="Z15" s="192"/>
      <c r="AA15" s="195" t="s">
        <v>17</v>
      </c>
      <c r="AB15" s="196"/>
      <c r="AC15" s="196"/>
      <c r="AD15" s="196"/>
      <c r="AE15" s="196"/>
      <c r="AF15" s="197"/>
      <c r="AG15" s="204" t="s">
        <v>18</v>
      </c>
      <c r="AH15" s="204"/>
      <c r="AI15" s="204"/>
      <c r="AJ15" s="204"/>
      <c r="AK15" s="205"/>
      <c r="AL15" s="210" t="s">
        <v>19</v>
      </c>
      <c r="AM15" s="211"/>
      <c r="AN15" s="171" t="s">
        <v>20</v>
      </c>
    </row>
    <row r="16" spans="1:62" ht="20.100000000000001" customHeight="1" x14ac:dyDescent="0.15">
      <c r="B16" s="173" t="s">
        <v>21</v>
      </c>
      <c r="C16" s="175" t="s">
        <v>22</v>
      </c>
      <c r="D16" s="176"/>
      <c r="E16" s="177"/>
      <c r="F16" s="190"/>
      <c r="G16" s="190"/>
      <c r="H16" s="190"/>
      <c r="I16" s="190"/>
      <c r="J16" s="190"/>
      <c r="K16" s="190"/>
      <c r="L16" s="190"/>
      <c r="M16" s="190"/>
      <c r="N16" s="60"/>
      <c r="O16" s="61"/>
      <c r="P16" s="61"/>
      <c r="Q16" s="61"/>
      <c r="R16" s="61"/>
      <c r="S16" s="61"/>
      <c r="T16" s="62"/>
      <c r="U16" s="193"/>
      <c r="V16" s="193"/>
      <c r="W16" s="193"/>
      <c r="X16" s="193"/>
      <c r="Y16" s="193"/>
      <c r="Z16" s="193"/>
      <c r="AA16" s="198"/>
      <c r="AB16" s="199"/>
      <c r="AC16" s="199"/>
      <c r="AD16" s="199"/>
      <c r="AE16" s="199"/>
      <c r="AF16" s="200"/>
      <c r="AG16" s="206"/>
      <c r="AH16" s="206"/>
      <c r="AI16" s="206"/>
      <c r="AJ16" s="206"/>
      <c r="AK16" s="207"/>
      <c r="AL16" s="212"/>
      <c r="AM16" s="213"/>
      <c r="AN16" s="172"/>
    </row>
    <row r="17" spans="2:59" ht="39.950000000000003" customHeight="1" x14ac:dyDescent="0.15">
      <c r="B17" s="174"/>
      <c r="C17" s="178"/>
      <c r="D17" s="179"/>
      <c r="E17" s="180"/>
      <c r="F17" s="191"/>
      <c r="G17" s="191"/>
      <c r="H17" s="191"/>
      <c r="I17" s="191"/>
      <c r="J17" s="191"/>
      <c r="K17" s="191"/>
      <c r="L17" s="191"/>
      <c r="M17" s="191"/>
      <c r="N17" s="63" t="s">
        <v>39</v>
      </c>
      <c r="O17" s="64" t="s">
        <v>38</v>
      </c>
      <c r="P17" s="64" t="s">
        <v>37</v>
      </c>
      <c r="Q17" s="64" t="s">
        <v>36</v>
      </c>
      <c r="R17" s="64" t="s">
        <v>35</v>
      </c>
      <c r="S17" s="64" t="s">
        <v>25</v>
      </c>
      <c r="T17" s="64" t="s">
        <v>34</v>
      </c>
      <c r="U17" s="194"/>
      <c r="V17" s="194"/>
      <c r="W17" s="194"/>
      <c r="X17" s="194"/>
      <c r="Y17" s="194"/>
      <c r="Z17" s="194"/>
      <c r="AA17" s="201"/>
      <c r="AB17" s="202"/>
      <c r="AC17" s="202"/>
      <c r="AD17" s="202"/>
      <c r="AE17" s="202"/>
      <c r="AF17" s="203"/>
      <c r="AG17" s="208"/>
      <c r="AH17" s="208"/>
      <c r="AI17" s="208"/>
      <c r="AJ17" s="208"/>
      <c r="AK17" s="209"/>
      <c r="AL17" s="214"/>
      <c r="AM17" s="215"/>
      <c r="AN17" s="172"/>
      <c r="BF17" s="5" t="s">
        <v>25</v>
      </c>
      <c r="BG17" s="39">
        <v>3.125E-2</v>
      </c>
    </row>
    <row r="18" spans="2:59" ht="18" customHeight="1" x14ac:dyDescent="0.15">
      <c r="B18" s="98"/>
      <c r="C18" s="100"/>
      <c r="D18" s="101"/>
      <c r="E18" s="102"/>
      <c r="F18" s="106" t="s">
        <v>28</v>
      </c>
      <c r="G18" s="107"/>
      <c r="H18" s="108"/>
      <c r="I18" s="109"/>
      <c r="J18" s="110"/>
      <c r="K18" s="65">
        <v>8</v>
      </c>
      <c r="L18" s="66" t="s">
        <v>30</v>
      </c>
      <c r="M18" s="67">
        <v>10</v>
      </c>
      <c r="N18" s="68">
        <f t="shared" ref="N18:N81" si="0">TIME(K18,M18,0)</f>
        <v>0.34027777777777773</v>
      </c>
      <c r="O18" s="69">
        <f>MAX(MIN(AZ$5,N19),AZ$3)-MIN(AZ$5,MAX(AZ$3,N18))</f>
        <v>0.15277777777777773</v>
      </c>
      <c r="P18" s="69">
        <f>MAX(MIN(AZ$7,N19),AZ$6)-MIN(AZ$7,MAX(AZ$6,N18))</f>
        <v>0</v>
      </c>
      <c r="Q18" s="69">
        <f>MAX(MIN(AZ$4,N19),AZ$8)-MIN(AZ$4,MAX(AZ$8,N18))</f>
        <v>0</v>
      </c>
      <c r="R18" s="69">
        <f>N19-N18</f>
        <v>0.15625</v>
      </c>
      <c r="S18" s="69">
        <f t="shared" ref="S18:S81" si="1">R18-SUM(O18:Q18)</f>
        <v>3.4722222222222654E-3</v>
      </c>
      <c r="T18" s="70">
        <f>R18-S18</f>
        <v>0.15277777777777773</v>
      </c>
      <c r="U18" s="183" t="s">
        <v>23</v>
      </c>
      <c r="V18" s="184"/>
      <c r="W18" s="71"/>
      <c r="X18" s="184" t="s">
        <v>0</v>
      </c>
      <c r="Y18" s="184"/>
      <c r="Z18" s="185"/>
      <c r="AA18" s="135">
        <f>IF(K18&gt;0,ROUNDDOWN(AP18/465,0),"")</f>
        <v>39</v>
      </c>
      <c r="AB18" s="136"/>
      <c r="AC18" s="136" t="str">
        <f>IF(COUNT(AA18,AD18,AF18)&gt;0,"日","")</f>
        <v>日</v>
      </c>
      <c r="AD18" s="118">
        <f>IF(K18&gt;0,ROUNDDOWN(AP19/60,0),"")</f>
        <v>3</v>
      </c>
      <c r="AE18" s="107" t="s">
        <v>30</v>
      </c>
      <c r="AF18" s="121">
        <f>IF(K18&gt;0,AP19-AD18*60,"")</f>
        <v>45</v>
      </c>
      <c r="AG18" s="170"/>
      <c r="AH18" s="170"/>
      <c r="AI18" s="170"/>
      <c r="AJ18" s="170"/>
      <c r="AK18" s="170"/>
      <c r="AL18" s="106"/>
      <c r="AM18" s="124"/>
      <c r="AN18" s="181"/>
      <c r="AP18" s="72">
        <f>AP13-U19*465-X19*60-Z19</f>
        <v>18360</v>
      </c>
      <c r="AQ18" s="73"/>
      <c r="AR18" s="74">
        <v>9</v>
      </c>
      <c r="AS18" s="75" t="s">
        <v>30</v>
      </c>
      <c r="AT18" s="74">
        <v>15</v>
      </c>
      <c r="AU18" s="148" t="s">
        <v>23</v>
      </c>
      <c r="AV18" s="148"/>
      <c r="AW18" s="148" t="s">
        <v>0</v>
      </c>
      <c r="AX18" s="148"/>
      <c r="AY18" s="76"/>
      <c r="AZ18" s="76"/>
      <c r="BA18" s="77"/>
      <c r="BB18" s="77"/>
      <c r="BC18" s="77"/>
      <c r="BD18" s="77"/>
      <c r="BE18" s="77"/>
      <c r="BG18" s="49">
        <f>TIME(K18,M18,AO18)</f>
        <v>0.34027777777777773</v>
      </c>
    </row>
    <row r="19" spans="2:59" ht="18" customHeight="1" x14ac:dyDescent="0.15">
      <c r="B19" s="158"/>
      <c r="C19" s="159"/>
      <c r="D19" s="160"/>
      <c r="E19" s="161"/>
      <c r="F19" s="125" t="s">
        <v>29</v>
      </c>
      <c r="G19" s="120"/>
      <c r="H19" s="164"/>
      <c r="I19" s="165"/>
      <c r="J19" s="166"/>
      <c r="K19" s="78">
        <v>11</v>
      </c>
      <c r="L19" s="79" t="s">
        <v>30</v>
      </c>
      <c r="M19" s="80">
        <v>55</v>
      </c>
      <c r="N19" s="81">
        <f t="shared" si="0"/>
        <v>0.49652777777777773</v>
      </c>
      <c r="O19" s="82">
        <f>MAX(MIN(BB$5,N19),BB$3)-MIN(BB$5,MAX(BB$3,N18))</f>
        <v>0.15277777777777773</v>
      </c>
      <c r="P19" s="82">
        <f>MAX(MIN(BB$7,N19),BB$6)-MIN(BB$7,MAX(BB$6,N18))</f>
        <v>0</v>
      </c>
      <c r="Q19" s="82">
        <f>MAX(MIN(BB$4,N19),BB$8)-MIN(BB$4,MAX(BB$8,N18))</f>
        <v>0</v>
      </c>
      <c r="R19" s="82">
        <f>N19-N18</f>
        <v>0.15625</v>
      </c>
      <c r="S19" s="82">
        <f t="shared" si="1"/>
        <v>3.4722222222222654E-3</v>
      </c>
      <c r="T19" s="83">
        <f t="shared" ref="T19:T81" si="2">R19-S19</f>
        <v>0.15277777777777773</v>
      </c>
      <c r="U19" s="168">
        <f>IF(C18="休業中",IF(AND(T19&gt;=TIMEVALUE("7:00:01"),B18=""),1,0),IF(AND(T18&gt;=TIMEVALUE("7:00:01"),B18=""),1,0))</f>
        <v>0</v>
      </c>
      <c r="V19" s="169"/>
      <c r="W19" s="84" t="str">
        <f>IF(AND(U19&gt;=1,X19&gt;=1),"・","")</f>
        <v/>
      </c>
      <c r="X19" s="4">
        <f>IF(C18="休業中",IF(AND(T19&gt;=TIMEVALUE("7:00:01"),B18=""),0,IF(B18="分まで取得",HOUR(T19),CEILING(T19,1/24)*24)),IF(AND(T18&gt;=TIMEVALUE("7:00:01"),B18=""),0,IF(B18="分まで取得",HOUR(T18),CEILING(T18,1/24)*24)))</f>
        <v>4</v>
      </c>
      <c r="Y19" s="85" t="str">
        <f>IF(OR(X19&gt;=1,Z19&lt;=59),"：","")</f>
        <v>：</v>
      </c>
      <c r="Z19" s="3">
        <f>IF(C18="休業中",IF(T19=TIMEVALUE("0:00:00"),"",IF(B18="分まで取得",MINUTE(T19),0)),IF(T18=TIMEVALUE("0:0:00"),"",IF(B18="分まで取得",MINUTE(T18),0)))</f>
        <v>0</v>
      </c>
      <c r="AA19" s="137"/>
      <c r="AB19" s="138"/>
      <c r="AC19" s="138"/>
      <c r="AD19" s="119"/>
      <c r="AE19" s="120"/>
      <c r="AF19" s="122"/>
      <c r="AG19" s="170"/>
      <c r="AH19" s="170"/>
      <c r="AI19" s="170"/>
      <c r="AJ19" s="170"/>
      <c r="AK19" s="170"/>
      <c r="AL19" s="125"/>
      <c r="AM19" s="126"/>
      <c r="AN19" s="182"/>
      <c r="AP19" s="73">
        <f>(AP18-AA18*465)</f>
        <v>225</v>
      </c>
      <c r="AQ19" s="73"/>
      <c r="AR19" s="74">
        <v>16</v>
      </c>
      <c r="AS19" s="75" t="s">
        <v>30</v>
      </c>
      <c r="AT19" s="74">
        <v>45</v>
      </c>
      <c r="AU19" s="117">
        <f>IF(CA19-CA18-CA17=CA11,1,2)</f>
        <v>1</v>
      </c>
      <c r="AV19" s="117"/>
      <c r="AW19" s="117"/>
      <c r="AX19" s="117"/>
      <c r="AY19" s="86"/>
      <c r="AZ19" s="86"/>
      <c r="BA19" s="87"/>
      <c r="BB19" s="87"/>
      <c r="BC19" s="87"/>
      <c r="BD19" s="87"/>
      <c r="BE19" s="87"/>
      <c r="BG19" s="49">
        <f>TIME(K19,M19,AO19)</f>
        <v>0.49652777777777773</v>
      </c>
    </row>
    <row r="20" spans="2:59" ht="18" customHeight="1" x14ac:dyDescent="0.15">
      <c r="B20" s="98"/>
      <c r="C20" s="100"/>
      <c r="D20" s="101"/>
      <c r="E20" s="102"/>
      <c r="F20" s="106" t="s">
        <v>28</v>
      </c>
      <c r="G20" s="107"/>
      <c r="H20" s="108"/>
      <c r="I20" s="109"/>
      <c r="J20" s="110"/>
      <c r="K20" s="65"/>
      <c r="L20" s="66" t="s">
        <v>30</v>
      </c>
      <c r="M20" s="67"/>
      <c r="N20" s="88">
        <f t="shared" si="0"/>
        <v>0</v>
      </c>
      <c r="O20" s="89">
        <f>MAX(MIN(AZ$5,N21),AZ$3)-MIN(AZ$5,MAX(AZ$3,N20))</f>
        <v>0</v>
      </c>
      <c r="P20" s="89">
        <f>MAX(MIN(AZ$7,N21),AZ$6)-MIN(AZ$7,MAX(AZ$6,N20))</f>
        <v>0</v>
      </c>
      <c r="Q20" s="89">
        <f>MAX(MIN(AZ$4,N21),AZ$8)-MIN(AZ$4,MAX(AZ$8,N20))</f>
        <v>0</v>
      </c>
      <c r="R20" s="89">
        <f>N21-N20</f>
        <v>0</v>
      </c>
      <c r="S20" s="89">
        <f t="shared" si="1"/>
        <v>0</v>
      </c>
      <c r="T20" s="90">
        <f t="shared" si="2"/>
        <v>0</v>
      </c>
      <c r="U20" s="111">
        <f>IF(C20="休業中",IF(AND(T21&gt;=TIMEVALUE("7:00:01"),B20=""),1,0),IF(AND(T20&gt;=TIMEVALUE("7:00:01"),B20=""),1,0))</f>
        <v>0</v>
      </c>
      <c r="V20" s="112"/>
      <c r="W20" s="115" t="str">
        <f>IF(AND(U20&gt;=1,X20&gt;=1),"・","")</f>
        <v/>
      </c>
      <c r="X20" s="129">
        <f>IF(C20="休業中",IF(AND(T21&gt;=TIMEVALUE("7:00:01"),B20=""),0,IF(B20="分まで取得",HOUR(T21),CEILING(T21,1/24)*24)),IF(AND(T20&gt;=TIMEVALUE("7:00:01"),B20=""),0,IF(B20="分まで取得",HOUR(T20),CEILING(T20,1/24)*24)))</f>
        <v>0</v>
      </c>
      <c r="Y20" s="131" t="str">
        <f>IF(OR(X20&gt;=1,Z20&lt;=59),"：","")</f>
        <v/>
      </c>
      <c r="Z20" s="133" t="str">
        <f>IF(C20="休業中",IF(T21=TIMEVALUE("0:00:00"),"",IF(B20="分まで取得",MINUTE(T21),0)),IF(T20=TIMEVALUE("0:0:00"),"",IF(B20="分まで取得",MINUTE(T20),0)))</f>
        <v/>
      </c>
      <c r="AA20" s="135" t="str">
        <f>IF(K20&gt;0,ROUNDDOWN(AP20/465,0),"")</f>
        <v/>
      </c>
      <c r="AB20" s="136"/>
      <c r="AC20" s="136" t="str">
        <f>IF(COUNT(AA20,AD20,AF20)&gt;0,"日","")</f>
        <v/>
      </c>
      <c r="AD20" s="118" t="str">
        <f>IF(K20&gt;0,ROUNDDOWN(AP21/60,0),"")</f>
        <v/>
      </c>
      <c r="AE20" s="107" t="s">
        <v>30</v>
      </c>
      <c r="AF20" s="121" t="str">
        <f>IF(K20&gt;0,AP21-AD20*60,"")</f>
        <v/>
      </c>
      <c r="AG20" s="123"/>
      <c r="AH20" s="123"/>
      <c r="AI20" s="123"/>
      <c r="AJ20" s="123"/>
      <c r="AK20" s="123"/>
      <c r="AL20" s="106"/>
      <c r="AM20" s="124"/>
      <c r="AN20" s="127"/>
      <c r="AP20" s="72" t="e">
        <f>AP18-U20:U21*465-X20*60-Z20</f>
        <v>#VALUE!</v>
      </c>
      <c r="AQ20" s="73"/>
      <c r="AR20" s="74">
        <v>23</v>
      </c>
      <c r="AS20" s="75" t="s">
        <v>30</v>
      </c>
      <c r="AT20" s="74">
        <v>75</v>
      </c>
      <c r="AU20" s="148" t="s">
        <v>33</v>
      </c>
      <c r="AV20" s="148"/>
      <c r="AW20" s="148" t="s">
        <v>0</v>
      </c>
      <c r="AX20" s="148"/>
    </row>
    <row r="21" spans="2:59" ht="18" customHeight="1" x14ac:dyDescent="0.15">
      <c r="B21" s="158"/>
      <c r="C21" s="159"/>
      <c r="D21" s="160"/>
      <c r="E21" s="161"/>
      <c r="F21" s="125" t="s">
        <v>29</v>
      </c>
      <c r="G21" s="120"/>
      <c r="H21" s="164"/>
      <c r="I21" s="165"/>
      <c r="J21" s="166"/>
      <c r="K21" s="78"/>
      <c r="L21" s="79" t="s">
        <v>30</v>
      </c>
      <c r="M21" s="80"/>
      <c r="N21" s="81">
        <f t="shared" si="0"/>
        <v>0</v>
      </c>
      <c r="O21" s="82">
        <f>MAX(MIN(BB$5,N21),BB$3)-MIN(BB$5,MAX(BB$3,N20))</f>
        <v>0</v>
      </c>
      <c r="P21" s="82">
        <f>MAX(MIN(BB$7,N21),BB$6)-MIN(BB$7,MAX(BB$6,N20))</f>
        <v>0</v>
      </c>
      <c r="Q21" s="82">
        <f>MAX(MIN(BB$4,N21),BB$8)-MIN(BB$4,MAX(BB$8,N20))</f>
        <v>0</v>
      </c>
      <c r="R21" s="82">
        <f>N21-N20</f>
        <v>0</v>
      </c>
      <c r="S21" s="82">
        <f t="shared" si="1"/>
        <v>0</v>
      </c>
      <c r="T21" s="83">
        <f t="shared" si="2"/>
        <v>0</v>
      </c>
      <c r="U21" s="162"/>
      <c r="V21" s="163"/>
      <c r="W21" s="128"/>
      <c r="X21" s="130"/>
      <c r="Y21" s="132"/>
      <c r="Z21" s="134"/>
      <c r="AA21" s="137"/>
      <c r="AB21" s="138"/>
      <c r="AC21" s="138"/>
      <c r="AD21" s="119"/>
      <c r="AE21" s="120"/>
      <c r="AF21" s="122"/>
      <c r="AG21" s="123"/>
      <c r="AH21" s="123"/>
      <c r="AI21" s="123"/>
      <c r="AJ21" s="123"/>
      <c r="AK21" s="123"/>
      <c r="AL21" s="125"/>
      <c r="AM21" s="126"/>
      <c r="AN21" s="127"/>
      <c r="AP21" s="73" t="e">
        <f>(AP20-AA20*465)</f>
        <v>#VALUE!</v>
      </c>
      <c r="AQ21" s="73"/>
      <c r="AR21" s="74">
        <v>30</v>
      </c>
      <c r="AS21" s="75" t="s">
        <v>30</v>
      </c>
      <c r="AT21" s="74">
        <v>105</v>
      </c>
      <c r="AU21" s="117">
        <f>IF(CA21-CA20-CA19=CA13,1,2)</f>
        <v>1</v>
      </c>
      <c r="AV21" s="117"/>
      <c r="AW21" s="117"/>
      <c r="AX21" s="117"/>
    </row>
    <row r="22" spans="2:59" ht="18" customHeight="1" x14ac:dyDescent="0.15">
      <c r="B22" s="98"/>
      <c r="C22" s="100"/>
      <c r="D22" s="101"/>
      <c r="E22" s="102"/>
      <c r="F22" s="106" t="s">
        <v>28</v>
      </c>
      <c r="G22" s="107"/>
      <c r="H22" s="108"/>
      <c r="I22" s="109"/>
      <c r="J22" s="110"/>
      <c r="K22" s="65"/>
      <c r="L22" s="66" t="s">
        <v>30</v>
      </c>
      <c r="M22" s="67"/>
      <c r="N22" s="88">
        <f t="shared" si="0"/>
        <v>0</v>
      </c>
      <c r="O22" s="89">
        <f>MAX(MIN(AZ$5,N23),AZ$3)-MIN(AZ$5,MAX(AZ$3,N22))</f>
        <v>0</v>
      </c>
      <c r="P22" s="89">
        <f>MAX(MIN(AZ$7,N23),AZ$6)-MIN(AZ$7,MAX(AZ$6,N22))</f>
        <v>0</v>
      </c>
      <c r="Q22" s="89">
        <f>MAX(MIN(AZ$4,N23),AZ$8)-MIN(AZ$4,MAX(AZ$8,N22))</f>
        <v>0</v>
      </c>
      <c r="R22" s="89">
        <f>N23-N22</f>
        <v>0</v>
      </c>
      <c r="S22" s="89">
        <f t="shared" si="1"/>
        <v>0</v>
      </c>
      <c r="T22" s="90">
        <f t="shared" si="2"/>
        <v>0</v>
      </c>
      <c r="U22" s="111">
        <f>IF(C22="休業中",IF(AND(T23&gt;=TIMEVALUE("7:00:01"),B22=""),1,0),IF(AND(T22&gt;=TIMEVALUE("7:00:01"),B22=""),1,0))</f>
        <v>0</v>
      </c>
      <c r="V22" s="112"/>
      <c r="W22" s="115" t="str">
        <f>IF(AND(U22&gt;=1,X22&gt;=1),"・","")</f>
        <v/>
      </c>
      <c r="X22" s="129">
        <f>IF(C22="休業中",IF(AND(T23&gt;=TIMEVALUE("7:00:01"),B22=""),0,IF(B22="分まで取得",HOUR(T23),CEILING(T23,1/24)*24)),IF(AND(T22&gt;=TIMEVALUE("7:00:01"),B22=""),0,IF(B22="分まで取得",HOUR(T22),CEILING(T22,1/24)*24)))</f>
        <v>0</v>
      </c>
      <c r="Y22" s="131" t="str">
        <f>IF(OR(X22&gt;=1,Z22&lt;=59),"：","")</f>
        <v/>
      </c>
      <c r="Z22" s="133" t="str">
        <f>IF(C22="休業中",IF(T23=TIMEVALUE("0:00:00"),"",IF(B22="分まで取得",MINUTE(T23),0)),IF(T22=TIMEVALUE("0:0:00"),"",IF(B22="分まで取得",MINUTE(T22),0)))</f>
        <v/>
      </c>
      <c r="AA22" s="135" t="str">
        <f>IF(K22&gt;0,ROUNDDOWN(AP22/465,0),"")</f>
        <v/>
      </c>
      <c r="AB22" s="136"/>
      <c r="AC22" s="136" t="str">
        <f>IF(COUNT(AA22,AD22,AF22)&gt;0,"日","")</f>
        <v/>
      </c>
      <c r="AD22" s="118" t="str">
        <f>IF(K22&gt;0,ROUNDDOWN(AP23/60,0),"")</f>
        <v/>
      </c>
      <c r="AE22" s="107" t="s">
        <v>30</v>
      </c>
      <c r="AF22" s="121" t="str">
        <f>IF(K22&gt;0,AP23-AD22*60,"")</f>
        <v/>
      </c>
      <c r="AG22" s="123"/>
      <c r="AH22" s="123"/>
      <c r="AI22" s="123"/>
      <c r="AJ22" s="123"/>
      <c r="AK22" s="123"/>
      <c r="AL22" s="106"/>
      <c r="AM22" s="124"/>
      <c r="AN22" s="127"/>
      <c r="AP22" s="72" t="e">
        <f>AP20-U22:U23*465-X22*60-Z22</f>
        <v>#VALUE!</v>
      </c>
      <c r="AQ22" s="73"/>
      <c r="AR22" s="74">
        <v>23</v>
      </c>
      <c r="AS22" s="75" t="s">
        <v>30</v>
      </c>
      <c r="AT22" s="74">
        <v>75</v>
      </c>
      <c r="AU22" s="148" t="s">
        <v>33</v>
      </c>
      <c r="AV22" s="148"/>
      <c r="AW22" s="148" t="s">
        <v>0</v>
      </c>
      <c r="AX22" s="148"/>
    </row>
    <row r="23" spans="2:59" ht="18" customHeight="1" x14ac:dyDescent="0.15">
      <c r="B23" s="158"/>
      <c r="C23" s="159"/>
      <c r="D23" s="160"/>
      <c r="E23" s="161"/>
      <c r="F23" s="125" t="s">
        <v>29</v>
      </c>
      <c r="G23" s="120"/>
      <c r="H23" s="164"/>
      <c r="I23" s="165"/>
      <c r="J23" s="166"/>
      <c r="K23" s="78"/>
      <c r="L23" s="79" t="s">
        <v>30</v>
      </c>
      <c r="M23" s="80"/>
      <c r="N23" s="81">
        <f t="shared" si="0"/>
        <v>0</v>
      </c>
      <c r="O23" s="82">
        <f>MAX(MIN(BB$5,N23),BB$3)-MIN(BB$5,MAX(BB$3,N22))</f>
        <v>0</v>
      </c>
      <c r="P23" s="82">
        <f>MAX(MIN(BB$7,N23),BB$6)-MIN(BB$7,MAX(BB$6,N22))</f>
        <v>0</v>
      </c>
      <c r="Q23" s="82">
        <f>MAX(MIN(BB$4,N23),BB$8)-MIN(BB$4,MAX(BB$8,N22))</f>
        <v>0</v>
      </c>
      <c r="R23" s="82">
        <f>N23-N22</f>
        <v>0</v>
      </c>
      <c r="S23" s="82">
        <f t="shared" si="1"/>
        <v>0</v>
      </c>
      <c r="T23" s="83">
        <f t="shared" si="2"/>
        <v>0</v>
      </c>
      <c r="U23" s="162"/>
      <c r="V23" s="163"/>
      <c r="W23" s="128"/>
      <c r="X23" s="130"/>
      <c r="Y23" s="132"/>
      <c r="Z23" s="134"/>
      <c r="AA23" s="137"/>
      <c r="AB23" s="138"/>
      <c r="AC23" s="138"/>
      <c r="AD23" s="119"/>
      <c r="AE23" s="120"/>
      <c r="AF23" s="122"/>
      <c r="AG23" s="123"/>
      <c r="AH23" s="123"/>
      <c r="AI23" s="123"/>
      <c r="AJ23" s="123"/>
      <c r="AK23" s="123"/>
      <c r="AL23" s="125"/>
      <c r="AM23" s="126"/>
      <c r="AN23" s="127"/>
      <c r="AP23" s="73" t="e">
        <f>(AP22-AA22*465)</f>
        <v>#VALUE!</v>
      </c>
      <c r="AQ23" s="73"/>
      <c r="AR23" s="74">
        <v>30</v>
      </c>
      <c r="AS23" s="75" t="s">
        <v>30</v>
      </c>
      <c r="AT23" s="74">
        <v>105</v>
      </c>
      <c r="AU23" s="117">
        <f>IF(CA23-CA22-CA21=CA15,1,2)</f>
        <v>1</v>
      </c>
      <c r="AV23" s="117"/>
      <c r="AW23" s="117"/>
      <c r="AX23" s="117"/>
    </row>
    <row r="24" spans="2:59" ht="18" customHeight="1" x14ac:dyDescent="0.15">
      <c r="B24" s="98"/>
      <c r="C24" s="100"/>
      <c r="D24" s="101"/>
      <c r="E24" s="102"/>
      <c r="F24" s="106" t="s">
        <v>28</v>
      </c>
      <c r="G24" s="107"/>
      <c r="H24" s="108"/>
      <c r="I24" s="109"/>
      <c r="J24" s="110"/>
      <c r="K24" s="65"/>
      <c r="L24" s="66" t="s">
        <v>30</v>
      </c>
      <c r="M24" s="67"/>
      <c r="N24" s="88">
        <f t="shared" si="0"/>
        <v>0</v>
      </c>
      <c r="O24" s="89">
        <f>MAX(MIN(AZ$5,N25),AZ$3)-MIN(AZ$5,MAX(AZ$3,N24))</f>
        <v>0</v>
      </c>
      <c r="P24" s="89">
        <f>MAX(MIN(AZ$7,N25),AZ$6)-MIN(AZ$7,MAX(AZ$6,N24))</f>
        <v>0</v>
      </c>
      <c r="Q24" s="89">
        <f>MAX(MIN(AZ$4,N25),AZ$8)-MIN(AZ$4,MAX(AZ$8,N24))</f>
        <v>0</v>
      </c>
      <c r="R24" s="89">
        <f>N25-N24</f>
        <v>0</v>
      </c>
      <c r="S24" s="89">
        <f t="shared" si="1"/>
        <v>0</v>
      </c>
      <c r="T24" s="90">
        <f t="shared" si="2"/>
        <v>0</v>
      </c>
      <c r="U24" s="111">
        <f>IF(C24="休業中",IF(AND(T25&gt;=TIMEVALUE("7:00:01"),B24=""),1,0),IF(AND(T24&gt;=TIMEVALUE("7:00:01"),B24=""),1,0))</f>
        <v>0</v>
      </c>
      <c r="V24" s="112"/>
      <c r="W24" s="115" t="str">
        <f>IF(AND(U24&gt;=1,X24&gt;=1),"・","")</f>
        <v/>
      </c>
      <c r="X24" s="129">
        <f>IF(C24="休業中",IF(AND(T25&gt;=TIMEVALUE("7:00:01"),B24=""),0,IF(B24="分まで取得",HOUR(T25),CEILING(T25,1/24)*24)),IF(AND(T24&gt;=TIMEVALUE("7:00:01"),B24=""),0,IF(B24="分まで取得",HOUR(T24),CEILING(T24,1/24)*24)))</f>
        <v>0</v>
      </c>
      <c r="Y24" s="131" t="str">
        <f>IF(OR(X24&gt;=1,Z24&lt;=59),"：","")</f>
        <v/>
      </c>
      <c r="Z24" s="133" t="str">
        <f>IF(C24="休業中",IF(T25=TIMEVALUE("0:00:00"),"",IF(B24="分まで取得",MINUTE(T25),0)),IF(T24=TIMEVALUE("0:0:00"),"",IF(B24="分まで取得",MINUTE(T24),0)))</f>
        <v/>
      </c>
      <c r="AA24" s="135" t="str">
        <f>IF(K24&gt;0,ROUNDDOWN(AP24/465,0),"")</f>
        <v/>
      </c>
      <c r="AB24" s="136"/>
      <c r="AC24" s="136" t="str">
        <f>IF(COUNT(AA24,AD24,AF24)&gt;0,"日","")</f>
        <v/>
      </c>
      <c r="AD24" s="118" t="str">
        <f>IF(K24&gt;0,ROUNDDOWN(AP25/60,0),"")</f>
        <v/>
      </c>
      <c r="AE24" s="107" t="s">
        <v>30</v>
      </c>
      <c r="AF24" s="121" t="str">
        <f>IF(K24&gt;0,AP25-AD24*60,"")</f>
        <v/>
      </c>
      <c r="AG24" s="167"/>
      <c r="AH24" s="167"/>
      <c r="AI24" s="167"/>
      <c r="AJ24" s="167"/>
      <c r="AK24" s="167"/>
      <c r="AL24" s="106"/>
      <c r="AM24" s="124"/>
      <c r="AN24" s="127"/>
      <c r="AP24" s="72" t="e">
        <f>AP22-U24:U25*465-X24*60-Z24</f>
        <v>#VALUE!</v>
      </c>
      <c r="AQ24" s="73"/>
      <c r="AR24" s="74">
        <v>23</v>
      </c>
      <c r="AS24" s="75" t="s">
        <v>30</v>
      </c>
      <c r="AT24" s="74">
        <v>75</v>
      </c>
      <c r="AU24" s="148" t="s">
        <v>33</v>
      </c>
      <c r="AV24" s="148"/>
      <c r="AW24" s="148" t="s">
        <v>0</v>
      </c>
      <c r="AX24" s="148"/>
    </row>
    <row r="25" spans="2:59" ht="18" customHeight="1" x14ac:dyDescent="0.15">
      <c r="B25" s="158"/>
      <c r="C25" s="159"/>
      <c r="D25" s="160"/>
      <c r="E25" s="161"/>
      <c r="F25" s="125" t="s">
        <v>29</v>
      </c>
      <c r="G25" s="120"/>
      <c r="H25" s="164"/>
      <c r="I25" s="165"/>
      <c r="J25" s="166"/>
      <c r="K25" s="78"/>
      <c r="L25" s="79" t="s">
        <v>30</v>
      </c>
      <c r="M25" s="80"/>
      <c r="N25" s="81">
        <f t="shared" si="0"/>
        <v>0</v>
      </c>
      <c r="O25" s="82">
        <f>MAX(MIN(BB$5,N25),BB$3)-MIN(BB$5,MAX(BB$3,N24))</f>
        <v>0</v>
      </c>
      <c r="P25" s="82">
        <f>MAX(MIN(BB$7,N25),BB$6)-MIN(BB$7,MAX(BB$6,N24))</f>
        <v>0</v>
      </c>
      <c r="Q25" s="82">
        <f>MAX(MIN(BB$4,N25),BB$8)-MIN(BB$4,MAX(BB$8,N24))</f>
        <v>0</v>
      </c>
      <c r="R25" s="82">
        <f>N25-N24</f>
        <v>0</v>
      </c>
      <c r="S25" s="82">
        <f t="shared" si="1"/>
        <v>0</v>
      </c>
      <c r="T25" s="83">
        <f t="shared" si="2"/>
        <v>0</v>
      </c>
      <c r="U25" s="162"/>
      <c r="V25" s="163"/>
      <c r="W25" s="128"/>
      <c r="X25" s="130"/>
      <c r="Y25" s="132"/>
      <c r="Z25" s="134"/>
      <c r="AA25" s="137"/>
      <c r="AB25" s="138"/>
      <c r="AC25" s="138"/>
      <c r="AD25" s="119"/>
      <c r="AE25" s="120"/>
      <c r="AF25" s="122"/>
      <c r="AG25" s="167"/>
      <c r="AH25" s="167"/>
      <c r="AI25" s="167"/>
      <c r="AJ25" s="167"/>
      <c r="AK25" s="167"/>
      <c r="AL25" s="125"/>
      <c r="AM25" s="126"/>
      <c r="AN25" s="127"/>
      <c r="AP25" s="73" t="e">
        <f>(AP24-AA24*465)</f>
        <v>#VALUE!</v>
      </c>
      <c r="AQ25" s="73"/>
      <c r="AR25" s="74">
        <v>30</v>
      </c>
      <c r="AS25" s="75" t="s">
        <v>30</v>
      </c>
      <c r="AT25" s="74">
        <v>105</v>
      </c>
      <c r="AU25" s="117">
        <f>IF(CA25-CA24-CA23=CA17,1,2)</f>
        <v>1</v>
      </c>
      <c r="AV25" s="117"/>
      <c r="AW25" s="117"/>
      <c r="AX25" s="117"/>
    </row>
    <row r="26" spans="2:59" ht="18" customHeight="1" x14ac:dyDescent="0.15">
      <c r="B26" s="98"/>
      <c r="C26" s="100"/>
      <c r="D26" s="101"/>
      <c r="E26" s="102"/>
      <c r="F26" s="106" t="s">
        <v>28</v>
      </c>
      <c r="G26" s="107"/>
      <c r="H26" s="108"/>
      <c r="I26" s="109"/>
      <c r="J26" s="110"/>
      <c r="K26" s="65"/>
      <c r="L26" s="66" t="s">
        <v>30</v>
      </c>
      <c r="M26" s="67"/>
      <c r="N26" s="88">
        <f t="shared" si="0"/>
        <v>0</v>
      </c>
      <c r="O26" s="89">
        <f>MAX(MIN(AZ$5,N27),AZ$3)-MIN(AZ$5,MAX(AZ$3,N26))</f>
        <v>0</v>
      </c>
      <c r="P26" s="89">
        <f>MAX(MIN(AZ$7,N27),AZ$6)-MIN(AZ$7,MAX(AZ$6,N26))</f>
        <v>0</v>
      </c>
      <c r="Q26" s="89">
        <f>MAX(MIN(AZ$4,N27),AZ$8)-MIN(AZ$4,MAX(AZ$8,N26))</f>
        <v>0</v>
      </c>
      <c r="R26" s="89">
        <f>N27-N26</f>
        <v>0</v>
      </c>
      <c r="S26" s="89">
        <f t="shared" si="1"/>
        <v>0</v>
      </c>
      <c r="T26" s="90">
        <f t="shared" si="2"/>
        <v>0</v>
      </c>
      <c r="U26" s="111">
        <f>IF(C26="休業中",IF(AND(T27&gt;=TIMEVALUE("7:00:01"),B26=""),1,0),IF(AND(T26&gt;=TIMEVALUE("7:00:01"),B26=""),1,0))</f>
        <v>0</v>
      </c>
      <c r="V26" s="112"/>
      <c r="W26" s="115" t="str">
        <f>IF(AND(U26&gt;=1,X26&gt;=1),"・","")</f>
        <v/>
      </c>
      <c r="X26" s="129">
        <f>IF(C26="休業中",IF(AND(T27&gt;=TIMEVALUE("7:00:01"),B26=""),0,IF(B26="分まで取得",HOUR(T27),CEILING(T27,1/24)*24)),IF(AND(T26&gt;=TIMEVALUE("7:00:01"),B26=""),0,IF(B26="分まで取得",HOUR(T26),CEILING(T26,1/24)*24)))</f>
        <v>0</v>
      </c>
      <c r="Y26" s="131" t="str">
        <f>IF(OR(X26&gt;=1,Z26&lt;=59),"：","")</f>
        <v/>
      </c>
      <c r="Z26" s="133" t="str">
        <f>IF(C26="休業中",IF(T27=TIMEVALUE("0:00:00"),"",IF(B26="分まで取得",MINUTE(T27),0)),IF(T26=TIMEVALUE("0:0:00"),"",IF(B26="分まで取得",MINUTE(T26),0)))</f>
        <v/>
      </c>
      <c r="AA26" s="135" t="str">
        <f>IF(K26&gt;0,ROUNDDOWN(AP26/465,0),"")</f>
        <v/>
      </c>
      <c r="AB26" s="136"/>
      <c r="AC26" s="136" t="str">
        <f>IF(COUNT(AA26,AD26,AF26)&gt;0,"日","")</f>
        <v/>
      </c>
      <c r="AD26" s="118" t="str">
        <f>IF(K26&gt;0,ROUNDDOWN(AP27/60,0),"")</f>
        <v/>
      </c>
      <c r="AE26" s="107" t="s">
        <v>30</v>
      </c>
      <c r="AF26" s="121" t="str">
        <f>IF(K26&gt;0,AP27-AD26*60,"")</f>
        <v/>
      </c>
      <c r="AG26" s="123"/>
      <c r="AH26" s="123"/>
      <c r="AI26" s="123"/>
      <c r="AJ26" s="123"/>
      <c r="AK26" s="123"/>
      <c r="AL26" s="106"/>
      <c r="AM26" s="124"/>
      <c r="AN26" s="127"/>
      <c r="AP26" s="72" t="e">
        <f>AP24-U26:U27*465-X26*60-Z26</f>
        <v>#VALUE!</v>
      </c>
      <c r="AQ26" s="73"/>
      <c r="AR26" s="74">
        <v>23</v>
      </c>
      <c r="AS26" s="75" t="s">
        <v>30</v>
      </c>
      <c r="AT26" s="74">
        <v>75</v>
      </c>
      <c r="AU26" s="148" t="s">
        <v>33</v>
      </c>
      <c r="AV26" s="148"/>
      <c r="AW26" s="148" t="s">
        <v>0</v>
      </c>
      <c r="AX26" s="148"/>
    </row>
    <row r="27" spans="2:59" ht="18" customHeight="1" x14ac:dyDescent="0.15">
      <c r="B27" s="158"/>
      <c r="C27" s="159"/>
      <c r="D27" s="160"/>
      <c r="E27" s="161"/>
      <c r="F27" s="125" t="s">
        <v>29</v>
      </c>
      <c r="G27" s="120"/>
      <c r="H27" s="164"/>
      <c r="I27" s="165"/>
      <c r="J27" s="166"/>
      <c r="K27" s="78"/>
      <c r="L27" s="79" t="s">
        <v>30</v>
      </c>
      <c r="M27" s="80"/>
      <c r="N27" s="81">
        <f t="shared" si="0"/>
        <v>0</v>
      </c>
      <c r="O27" s="82">
        <f>MAX(MIN(BB$5,N27),BB$3)-MIN(BB$5,MAX(BB$3,N26))</f>
        <v>0</v>
      </c>
      <c r="P27" s="82">
        <f>MAX(MIN(BB$7,N27),BB$6)-MIN(BB$7,MAX(BB$6,N26))</f>
        <v>0</v>
      </c>
      <c r="Q27" s="82">
        <f>MAX(MIN(BB$4,N27),BB$8)-MIN(BB$4,MAX(BB$8,N26))</f>
        <v>0</v>
      </c>
      <c r="R27" s="82">
        <f>N27-N26</f>
        <v>0</v>
      </c>
      <c r="S27" s="82">
        <f t="shared" si="1"/>
        <v>0</v>
      </c>
      <c r="T27" s="83">
        <f t="shared" si="2"/>
        <v>0</v>
      </c>
      <c r="U27" s="162"/>
      <c r="V27" s="163"/>
      <c r="W27" s="128"/>
      <c r="X27" s="130"/>
      <c r="Y27" s="132"/>
      <c r="Z27" s="134"/>
      <c r="AA27" s="137"/>
      <c r="AB27" s="138"/>
      <c r="AC27" s="138"/>
      <c r="AD27" s="119"/>
      <c r="AE27" s="120"/>
      <c r="AF27" s="122"/>
      <c r="AG27" s="123"/>
      <c r="AH27" s="123"/>
      <c r="AI27" s="123"/>
      <c r="AJ27" s="123"/>
      <c r="AK27" s="123"/>
      <c r="AL27" s="125"/>
      <c r="AM27" s="126"/>
      <c r="AN27" s="127"/>
      <c r="AP27" s="73" t="e">
        <f>(AP26-AA26*465)</f>
        <v>#VALUE!</v>
      </c>
      <c r="AQ27" s="73"/>
      <c r="AR27" s="74">
        <v>30</v>
      </c>
      <c r="AS27" s="75" t="s">
        <v>30</v>
      </c>
      <c r="AT27" s="74">
        <v>105</v>
      </c>
      <c r="AU27" s="117">
        <f>IF(CA27-CA26-CA25=CA19,1,2)</f>
        <v>1</v>
      </c>
      <c r="AV27" s="117"/>
      <c r="AW27" s="117"/>
      <c r="AX27" s="117"/>
    </row>
    <row r="28" spans="2:59" ht="18" customHeight="1" x14ac:dyDescent="0.15">
      <c r="B28" s="98"/>
      <c r="C28" s="100"/>
      <c r="D28" s="101"/>
      <c r="E28" s="102"/>
      <c r="F28" s="106" t="s">
        <v>28</v>
      </c>
      <c r="G28" s="107"/>
      <c r="H28" s="108"/>
      <c r="I28" s="109"/>
      <c r="J28" s="110"/>
      <c r="K28" s="65"/>
      <c r="L28" s="66" t="s">
        <v>30</v>
      </c>
      <c r="M28" s="67"/>
      <c r="N28" s="88">
        <f t="shared" si="0"/>
        <v>0</v>
      </c>
      <c r="O28" s="89">
        <f>MAX(MIN(AZ$5,N29),AZ$3)-MIN(AZ$5,MAX(AZ$3,N28))</f>
        <v>0</v>
      </c>
      <c r="P28" s="89">
        <f>MAX(MIN(AZ$7,N29),AZ$6)-MIN(AZ$7,MAX(AZ$6,N28))</f>
        <v>0</v>
      </c>
      <c r="Q28" s="89">
        <f>MAX(MIN(AZ$4,N29),AZ$8)-MIN(AZ$4,MAX(AZ$8,N28))</f>
        <v>0</v>
      </c>
      <c r="R28" s="89">
        <f>N29-N28</f>
        <v>0</v>
      </c>
      <c r="S28" s="89">
        <f t="shared" si="1"/>
        <v>0</v>
      </c>
      <c r="T28" s="90">
        <f t="shared" si="2"/>
        <v>0</v>
      </c>
      <c r="U28" s="111">
        <f>IF(C28="休業中",IF(AND(T29&gt;=TIMEVALUE("7:00:01"),B28=""),1,0),IF(AND(T28&gt;=TIMEVALUE("7:00:01"),B28=""),1,0))</f>
        <v>0</v>
      </c>
      <c r="V28" s="112"/>
      <c r="W28" s="115" t="str">
        <f>IF(AND(U28&gt;=1,X28&gt;=1),"・","")</f>
        <v/>
      </c>
      <c r="X28" s="129">
        <f>IF(C28="休業中",IF(AND(T29&gt;=TIMEVALUE("7:00:01"),B28=""),0,IF(B28="分まで取得",HOUR(T29),CEILING(T29,1/24)*24)),IF(AND(T28&gt;=TIMEVALUE("7:00:01"),B28=""),0,IF(B28="分まで取得",HOUR(T28),CEILING(T28,1/24)*24)))</f>
        <v>0</v>
      </c>
      <c r="Y28" s="131" t="str">
        <f>IF(OR(X28&gt;=1,Z28&lt;=59),"：","")</f>
        <v/>
      </c>
      <c r="Z28" s="133" t="str">
        <f>IF(C28="休業中",IF(T29=TIMEVALUE("0:00:00"),"",IF(B28="分まで取得",MINUTE(T29),0)),IF(T28=TIMEVALUE("0:0:00"),"",IF(B28="分まで取得",MINUTE(T28),0)))</f>
        <v/>
      </c>
      <c r="AA28" s="135" t="str">
        <f>IF(K28&gt;0,ROUNDDOWN(AP28/465,0),"")</f>
        <v/>
      </c>
      <c r="AB28" s="136"/>
      <c r="AC28" s="136" t="str">
        <f>IF(COUNT(AA28,AD28,AF28)&gt;0,"日","")</f>
        <v/>
      </c>
      <c r="AD28" s="118" t="str">
        <f>IF(K28&gt;0,ROUNDDOWN(AP29/60,0),"")</f>
        <v/>
      </c>
      <c r="AE28" s="107" t="s">
        <v>30</v>
      </c>
      <c r="AF28" s="121" t="str">
        <f>IF(K28&gt;0,AP29-AD28*60,"")</f>
        <v/>
      </c>
      <c r="AG28" s="123"/>
      <c r="AH28" s="123"/>
      <c r="AI28" s="123"/>
      <c r="AJ28" s="123"/>
      <c r="AK28" s="123"/>
      <c r="AL28" s="106"/>
      <c r="AM28" s="124"/>
      <c r="AN28" s="127"/>
      <c r="AP28" s="72" t="e">
        <f>AP26-U28:U29*465-X28*60-Z28</f>
        <v>#VALUE!</v>
      </c>
      <c r="AQ28" s="73"/>
      <c r="AR28" s="74">
        <v>23</v>
      </c>
      <c r="AS28" s="75" t="s">
        <v>30</v>
      </c>
      <c r="AT28" s="74">
        <v>75</v>
      </c>
      <c r="AU28" s="148" t="s">
        <v>33</v>
      </c>
      <c r="AV28" s="148"/>
      <c r="AW28" s="148" t="s">
        <v>0</v>
      </c>
      <c r="AX28" s="148"/>
    </row>
    <row r="29" spans="2:59" ht="18" customHeight="1" x14ac:dyDescent="0.15">
      <c r="B29" s="158"/>
      <c r="C29" s="159"/>
      <c r="D29" s="160"/>
      <c r="E29" s="161"/>
      <c r="F29" s="125" t="s">
        <v>29</v>
      </c>
      <c r="G29" s="120"/>
      <c r="H29" s="164"/>
      <c r="I29" s="165"/>
      <c r="J29" s="166"/>
      <c r="K29" s="78"/>
      <c r="L29" s="79" t="s">
        <v>30</v>
      </c>
      <c r="M29" s="80"/>
      <c r="N29" s="81">
        <f t="shared" si="0"/>
        <v>0</v>
      </c>
      <c r="O29" s="82">
        <f>MAX(MIN(BB$5,N29),BB$3)-MIN(BB$5,MAX(BB$3,N28))</f>
        <v>0</v>
      </c>
      <c r="P29" s="82">
        <f>MAX(MIN(BB$7,N29),BB$6)-MIN(BB$7,MAX(BB$6,N28))</f>
        <v>0</v>
      </c>
      <c r="Q29" s="82">
        <f>MAX(MIN(BB$4,N29),BB$8)-MIN(BB$4,MAX(BB$8,N28))</f>
        <v>0</v>
      </c>
      <c r="R29" s="82">
        <f>N29-N28</f>
        <v>0</v>
      </c>
      <c r="S29" s="82">
        <f t="shared" si="1"/>
        <v>0</v>
      </c>
      <c r="T29" s="83">
        <f t="shared" si="2"/>
        <v>0</v>
      </c>
      <c r="U29" s="162"/>
      <c r="V29" s="163"/>
      <c r="W29" s="128"/>
      <c r="X29" s="130"/>
      <c r="Y29" s="132"/>
      <c r="Z29" s="134"/>
      <c r="AA29" s="137"/>
      <c r="AB29" s="138"/>
      <c r="AC29" s="138"/>
      <c r="AD29" s="119"/>
      <c r="AE29" s="120"/>
      <c r="AF29" s="122"/>
      <c r="AG29" s="123"/>
      <c r="AH29" s="123"/>
      <c r="AI29" s="123"/>
      <c r="AJ29" s="123"/>
      <c r="AK29" s="123"/>
      <c r="AL29" s="125"/>
      <c r="AM29" s="126"/>
      <c r="AN29" s="127"/>
      <c r="AP29" s="73" t="e">
        <f>(AP28-AA28*465)</f>
        <v>#VALUE!</v>
      </c>
      <c r="AQ29" s="73"/>
      <c r="AR29" s="74">
        <v>30</v>
      </c>
      <c r="AS29" s="75" t="s">
        <v>30</v>
      </c>
      <c r="AT29" s="74">
        <v>105</v>
      </c>
      <c r="AU29" s="117">
        <f>IF(CA29-CA28-CA27=CA21,1,2)</f>
        <v>1</v>
      </c>
      <c r="AV29" s="117"/>
      <c r="AW29" s="117"/>
      <c r="AX29" s="117"/>
    </row>
    <row r="30" spans="2:59" ht="18" customHeight="1" x14ac:dyDescent="0.15">
      <c r="B30" s="98"/>
      <c r="C30" s="100"/>
      <c r="D30" s="101"/>
      <c r="E30" s="102"/>
      <c r="F30" s="106" t="s">
        <v>28</v>
      </c>
      <c r="G30" s="107"/>
      <c r="H30" s="108"/>
      <c r="I30" s="109"/>
      <c r="J30" s="110"/>
      <c r="K30" s="65"/>
      <c r="L30" s="66" t="s">
        <v>30</v>
      </c>
      <c r="M30" s="67"/>
      <c r="N30" s="88">
        <f t="shared" si="0"/>
        <v>0</v>
      </c>
      <c r="O30" s="89">
        <f>MAX(MIN(AZ$5,N31),AZ$3)-MIN(AZ$5,MAX(AZ$3,N30))</f>
        <v>0</v>
      </c>
      <c r="P30" s="89">
        <f>MAX(MIN(AZ$7,N31),AZ$6)-MIN(AZ$7,MAX(AZ$6,N30))</f>
        <v>0</v>
      </c>
      <c r="Q30" s="89">
        <f>MAX(MIN(AZ$4,N31),AZ$8)-MIN(AZ$4,MAX(AZ$8,N30))</f>
        <v>0</v>
      </c>
      <c r="R30" s="89">
        <f>N31-N30</f>
        <v>0</v>
      </c>
      <c r="S30" s="89">
        <f t="shared" si="1"/>
        <v>0</v>
      </c>
      <c r="T30" s="90">
        <f t="shared" si="2"/>
        <v>0</v>
      </c>
      <c r="U30" s="111">
        <f>IF(C30="休業中",IF(AND(T31&gt;=TIMEVALUE("7:00:01"),B30=""),1,0),IF(AND(T30&gt;=TIMEVALUE("7:00:01"),B30=""),1,0))</f>
        <v>0</v>
      </c>
      <c r="V30" s="112"/>
      <c r="W30" s="115" t="str">
        <f>IF(AND(U30&gt;=1,X30&gt;=1),"・","")</f>
        <v/>
      </c>
      <c r="X30" s="129">
        <f>IF(C30="休業中",IF(AND(T31&gt;=TIMEVALUE("7:00:01"),B30=""),0,IF(B30="分まで取得",HOUR(T31),CEILING(T31,1/24)*24)),IF(AND(T30&gt;=TIMEVALUE("7:00:01"),B30=""),0,IF(B30="分まで取得",HOUR(T30),CEILING(T30,1/24)*24)))</f>
        <v>0</v>
      </c>
      <c r="Y30" s="131" t="str">
        <f>IF(OR(X30&gt;=1,Z30&lt;=59),"：","")</f>
        <v/>
      </c>
      <c r="Z30" s="133" t="str">
        <f>IF(C30="休業中",IF(T31=TIMEVALUE("0:00:00"),"",IF(B30="分まで取得",MINUTE(T31),0)),IF(T30=TIMEVALUE("0:0:00"),"",IF(B30="分まで取得",MINUTE(T30),0)))</f>
        <v/>
      </c>
      <c r="AA30" s="135" t="str">
        <f>IF(K30&gt;0,ROUNDDOWN(AP30/465,0),"")</f>
        <v/>
      </c>
      <c r="AB30" s="136"/>
      <c r="AC30" s="136" t="str">
        <f>IF(COUNT(AA30,AD30,AF30)&gt;0,"日","")</f>
        <v/>
      </c>
      <c r="AD30" s="118" t="str">
        <f>IF(K30&gt;0,ROUNDDOWN(AP31/60,0),"")</f>
        <v/>
      </c>
      <c r="AE30" s="107" t="s">
        <v>30</v>
      </c>
      <c r="AF30" s="121" t="str">
        <f>IF(K30&gt;0,AP31-AD30*60,"")</f>
        <v/>
      </c>
      <c r="AG30" s="123"/>
      <c r="AH30" s="123"/>
      <c r="AI30" s="123"/>
      <c r="AJ30" s="123"/>
      <c r="AK30" s="123"/>
      <c r="AL30" s="106"/>
      <c r="AM30" s="124"/>
      <c r="AN30" s="127"/>
      <c r="AP30" s="72" t="e">
        <f>AP28-U30:U31*465-X30*60-Z30</f>
        <v>#VALUE!</v>
      </c>
      <c r="AQ30" s="73"/>
      <c r="AR30" s="74">
        <v>23</v>
      </c>
      <c r="AS30" s="75" t="s">
        <v>30</v>
      </c>
      <c r="AT30" s="74">
        <v>75</v>
      </c>
      <c r="AU30" s="148" t="s">
        <v>33</v>
      </c>
      <c r="AV30" s="148"/>
      <c r="AW30" s="148" t="s">
        <v>0</v>
      </c>
      <c r="AX30" s="148"/>
    </row>
    <row r="31" spans="2:59" ht="18" customHeight="1" x14ac:dyDescent="0.15">
      <c r="B31" s="158"/>
      <c r="C31" s="159"/>
      <c r="D31" s="160"/>
      <c r="E31" s="161"/>
      <c r="F31" s="125" t="s">
        <v>29</v>
      </c>
      <c r="G31" s="120"/>
      <c r="H31" s="164"/>
      <c r="I31" s="165"/>
      <c r="J31" s="166"/>
      <c r="K31" s="78"/>
      <c r="L31" s="79" t="s">
        <v>30</v>
      </c>
      <c r="M31" s="80"/>
      <c r="N31" s="81">
        <f t="shared" si="0"/>
        <v>0</v>
      </c>
      <c r="O31" s="82">
        <f>MAX(MIN(BB$5,N31),BB$3)-MIN(BB$5,MAX(BB$3,N30))</f>
        <v>0</v>
      </c>
      <c r="P31" s="82">
        <f>MAX(MIN(BB$7,N31),BB$6)-MIN(BB$7,MAX(BB$6,N30))</f>
        <v>0</v>
      </c>
      <c r="Q31" s="82">
        <f>MAX(MIN(BB$4,N31),BB$8)-MIN(BB$4,MAX(BB$8,N30))</f>
        <v>0</v>
      </c>
      <c r="R31" s="82">
        <f>N31-N30</f>
        <v>0</v>
      </c>
      <c r="S31" s="82">
        <f t="shared" si="1"/>
        <v>0</v>
      </c>
      <c r="T31" s="83">
        <f t="shared" si="2"/>
        <v>0</v>
      </c>
      <c r="U31" s="162"/>
      <c r="V31" s="163"/>
      <c r="W31" s="128"/>
      <c r="X31" s="130"/>
      <c r="Y31" s="132"/>
      <c r="Z31" s="134"/>
      <c r="AA31" s="137"/>
      <c r="AB31" s="138"/>
      <c r="AC31" s="138"/>
      <c r="AD31" s="119"/>
      <c r="AE31" s="120"/>
      <c r="AF31" s="122"/>
      <c r="AG31" s="123"/>
      <c r="AH31" s="123"/>
      <c r="AI31" s="123"/>
      <c r="AJ31" s="123"/>
      <c r="AK31" s="123"/>
      <c r="AL31" s="125"/>
      <c r="AM31" s="126"/>
      <c r="AN31" s="127"/>
      <c r="AP31" s="73" t="e">
        <f>(AP30-AA30*465)</f>
        <v>#VALUE!</v>
      </c>
      <c r="AQ31" s="73"/>
      <c r="AR31" s="74">
        <v>30</v>
      </c>
      <c r="AS31" s="75" t="s">
        <v>30</v>
      </c>
      <c r="AT31" s="74">
        <v>105</v>
      </c>
      <c r="AU31" s="117">
        <f>IF(CA31-CA30-CA29=CA23,1,2)</f>
        <v>1</v>
      </c>
      <c r="AV31" s="117"/>
      <c r="AW31" s="117"/>
      <c r="AX31" s="117"/>
    </row>
    <row r="32" spans="2:59" ht="18" customHeight="1" x14ac:dyDescent="0.15">
      <c r="B32" s="98"/>
      <c r="C32" s="100"/>
      <c r="D32" s="101"/>
      <c r="E32" s="102"/>
      <c r="F32" s="106" t="s">
        <v>28</v>
      </c>
      <c r="G32" s="107"/>
      <c r="H32" s="108"/>
      <c r="I32" s="109"/>
      <c r="J32" s="110"/>
      <c r="K32" s="65"/>
      <c r="L32" s="66" t="s">
        <v>30</v>
      </c>
      <c r="M32" s="67"/>
      <c r="N32" s="88">
        <f t="shared" si="0"/>
        <v>0</v>
      </c>
      <c r="O32" s="89">
        <f>MAX(MIN(AZ$5,N33),AZ$3)-MIN(AZ$5,MAX(AZ$3,N32))</f>
        <v>0</v>
      </c>
      <c r="P32" s="89">
        <f>MAX(MIN(AZ$7,N33),AZ$6)-MIN(AZ$7,MAX(AZ$6,N32))</f>
        <v>0</v>
      </c>
      <c r="Q32" s="89">
        <f>MAX(MIN(AZ$4,N33),AZ$8)-MIN(AZ$4,MAX(AZ$8,N32))</f>
        <v>0</v>
      </c>
      <c r="R32" s="89">
        <f>N33-N32</f>
        <v>0</v>
      </c>
      <c r="S32" s="89">
        <f t="shared" si="1"/>
        <v>0</v>
      </c>
      <c r="T32" s="90">
        <f t="shared" si="2"/>
        <v>0</v>
      </c>
      <c r="U32" s="111">
        <f>IF(C32="休業中",IF(AND(T33&gt;=TIMEVALUE("7:00:01"),B32=""),1,0),IF(AND(T32&gt;=TIMEVALUE("7:00:01"),B32=""),1,0))</f>
        <v>0</v>
      </c>
      <c r="V32" s="112"/>
      <c r="W32" s="115" t="str">
        <f>IF(AND(U32&gt;=1,X32&gt;=1),"・","")</f>
        <v/>
      </c>
      <c r="X32" s="129">
        <f>IF(C32="休業中",IF(AND(T33&gt;=TIMEVALUE("7:00:01"),B32=""),0,IF(B32="分まで取得",HOUR(T33),CEILING(T33,1/24)*24)),IF(AND(T32&gt;=TIMEVALUE("7:00:01"),B32=""),0,IF(B32="分まで取得",HOUR(T32),CEILING(T32,1/24)*24)))</f>
        <v>0</v>
      </c>
      <c r="Y32" s="131" t="str">
        <f>IF(OR(X32&gt;=1,Z32&lt;=59),"：","")</f>
        <v/>
      </c>
      <c r="Z32" s="133" t="str">
        <f>IF(C32="休業中",IF(T33=TIMEVALUE("0:00:00"),"",IF(B32="分まで取得",MINUTE(T33),0)),IF(T32=TIMEVALUE("0:0:00"),"",IF(B32="分まで取得",MINUTE(T32),0)))</f>
        <v/>
      </c>
      <c r="AA32" s="135" t="str">
        <f>IF(K32&gt;0,ROUNDDOWN(AP32/465,0),"")</f>
        <v/>
      </c>
      <c r="AB32" s="136"/>
      <c r="AC32" s="136" t="str">
        <f>IF(COUNT(AA32,AD32,AF32)&gt;0,"日","")</f>
        <v/>
      </c>
      <c r="AD32" s="118" t="str">
        <f>IF(K32&gt;0,ROUNDDOWN(AP33/60,0),"")</f>
        <v/>
      </c>
      <c r="AE32" s="107" t="s">
        <v>30</v>
      </c>
      <c r="AF32" s="121" t="str">
        <f>IF(K32&gt;0,AP33-AD32*60,"")</f>
        <v/>
      </c>
      <c r="AG32" s="123"/>
      <c r="AH32" s="123"/>
      <c r="AI32" s="123"/>
      <c r="AJ32" s="123"/>
      <c r="AK32" s="123"/>
      <c r="AL32" s="106"/>
      <c r="AM32" s="124"/>
      <c r="AN32" s="127"/>
      <c r="AP32" s="72" t="e">
        <f>AP30-U32:U33*465-X32*60-Z32</f>
        <v>#VALUE!</v>
      </c>
      <c r="AQ32" s="73"/>
      <c r="AR32" s="74">
        <v>23</v>
      </c>
      <c r="AS32" s="75" t="s">
        <v>30</v>
      </c>
      <c r="AT32" s="74">
        <v>75</v>
      </c>
      <c r="AU32" s="148" t="s">
        <v>33</v>
      </c>
      <c r="AV32" s="148"/>
      <c r="AW32" s="148" t="s">
        <v>0</v>
      </c>
      <c r="AX32" s="148"/>
    </row>
    <row r="33" spans="2:50" s="5" customFormat="1" ht="18" customHeight="1" x14ac:dyDescent="0.15">
      <c r="B33" s="158"/>
      <c r="C33" s="159"/>
      <c r="D33" s="160"/>
      <c r="E33" s="161"/>
      <c r="F33" s="125" t="s">
        <v>29</v>
      </c>
      <c r="G33" s="120"/>
      <c r="H33" s="164"/>
      <c r="I33" s="165"/>
      <c r="J33" s="166"/>
      <c r="K33" s="78"/>
      <c r="L33" s="79" t="s">
        <v>30</v>
      </c>
      <c r="M33" s="80"/>
      <c r="N33" s="81">
        <f t="shared" si="0"/>
        <v>0</v>
      </c>
      <c r="O33" s="82">
        <f>MAX(MIN(BB$5,N33),BB$3)-MIN(BB$5,MAX(BB$3,N32))</f>
        <v>0</v>
      </c>
      <c r="P33" s="82">
        <f>MAX(MIN(BB$7,N33),BB$6)-MIN(BB$7,MAX(BB$6,N32))</f>
        <v>0</v>
      </c>
      <c r="Q33" s="82">
        <f>MAX(MIN(BB$4,N33),BB$8)-MIN(BB$4,MAX(BB$8,N32))</f>
        <v>0</v>
      </c>
      <c r="R33" s="82">
        <f>N33-N32</f>
        <v>0</v>
      </c>
      <c r="S33" s="82">
        <f t="shared" si="1"/>
        <v>0</v>
      </c>
      <c r="T33" s="83">
        <f t="shared" si="2"/>
        <v>0</v>
      </c>
      <c r="U33" s="162"/>
      <c r="V33" s="163"/>
      <c r="W33" s="128"/>
      <c r="X33" s="130"/>
      <c r="Y33" s="132"/>
      <c r="Z33" s="134"/>
      <c r="AA33" s="137"/>
      <c r="AB33" s="138"/>
      <c r="AC33" s="138"/>
      <c r="AD33" s="119"/>
      <c r="AE33" s="120"/>
      <c r="AF33" s="122"/>
      <c r="AG33" s="123"/>
      <c r="AH33" s="123"/>
      <c r="AI33" s="123"/>
      <c r="AJ33" s="123"/>
      <c r="AK33" s="123"/>
      <c r="AL33" s="125"/>
      <c r="AM33" s="126"/>
      <c r="AN33" s="127"/>
      <c r="AP33" s="73" t="e">
        <f>(AP32-AA32*465)</f>
        <v>#VALUE!</v>
      </c>
      <c r="AQ33" s="73"/>
      <c r="AR33" s="74">
        <v>30</v>
      </c>
      <c r="AS33" s="75" t="s">
        <v>30</v>
      </c>
      <c r="AT33" s="74">
        <v>105</v>
      </c>
      <c r="AU33" s="117">
        <f>IF(CA33-CA32-CA31=CA25,1,2)</f>
        <v>1</v>
      </c>
      <c r="AV33" s="117"/>
      <c r="AW33" s="117"/>
      <c r="AX33" s="117"/>
    </row>
    <row r="34" spans="2:50" s="5" customFormat="1" ht="18" customHeight="1" x14ac:dyDescent="0.15">
      <c r="B34" s="98"/>
      <c r="C34" s="100"/>
      <c r="D34" s="101"/>
      <c r="E34" s="102"/>
      <c r="F34" s="106" t="s">
        <v>28</v>
      </c>
      <c r="G34" s="107"/>
      <c r="H34" s="108"/>
      <c r="I34" s="109"/>
      <c r="J34" s="110"/>
      <c r="K34" s="65"/>
      <c r="L34" s="66" t="s">
        <v>30</v>
      </c>
      <c r="M34" s="67"/>
      <c r="N34" s="88">
        <f t="shared" si="0"/>
        <v>0</v>
      </c>
      <c r="O34" s="89">
        <f>MAX(MIN(AZ$5,N35),AZ$3)-MIN(AZ$5,MAX(AZ$3,N34))</f>
        <v>0</v>
      </c>
      <c r="P34" s="89">
        <f>MAX(MIN(AZ$7,N35),AZ$6)-MIN(AZ$7,MAX(AZ$6,N34))</f>
        <v>0</v>
      </c>
      <c r="Q34" s="89">
        <f>MAX(MIN(AZ$4,N35),AZ$8)-MIN(AZ$4,MAX(AZ$8,N34))</f>
        <v>0</v>
      </c>
      <c r="R34" s="89">
        <f>N35-N34</f>
        <v>0</v>
      </c>
      <c r="S34" s="89">
        <f t="shared" si="1"/>
        <v>0</v>
      </c>
      <c r="T34" s="90">
        <f t="shared" si="2"/>
        <v>0</v>
      </c>
      <c r="U34" s="111">
        <f>IF(C34="休業中",IF(AND(T35&gt;=TIMEVALUE("7:00:01"),B34=""),1,0),IF(AND(T34&gt;=TIMEVALUE("7:00:01"),B34=""),1,0))</f>
        <v>0</v>
      </c>
      <c r="V34" s="112"/>
      <c r="W34" s="115" t="str">
        <f>IF(AND(U34&gt;=1,X34&gt;=1),"・","")</f>
        <v/>
      </c>
      <c r="X34" s="129">
        <f>IF(C34="休業中",IF(AND(T35&gt;=TIMEVALUE("7:00:01"),B34=""),0,IF(B34="分まで取得",HOUR(T35),CEILING(T35,1/24)*24)),IF(AND(T34&gt;=TIMEVALUE("7:00:01"),B34=""),0,IF(B34="分まで取得",HOUR(T34),CEILING(T34,1/24)*24)))</f>
        <v>0</v>
      </c>
      <c r="Y34" s="131" t="str">
        <f>IF(OR(X34&gt;=1,Z34&lt;=59),"：","")</f>
        <v/>
      </c>
      <c r="Z34" s="133" t="str">
        <f>IF(C34="休業中",IF(T35=TIMEVALUE("0:00:00"),"",IF(B34="分まで取得",MINUTE(T35),0)),IF(T34=TIMEVALUE("0:0:00"),"",IF(B34="分まで取得",MINUTE(T34),0)))</f>
        <v/>
      </c>
      <c r="AA34" s="135" t="str">
        <f>IF(K34&gt;0,ROUNDDOWN(AP34/465,0),"")</f>
        <v/>
      </c>
      <c r="AB34" s="136"/>
      <c r="AC34" s="136" t="str">
        <f>IF(COUNT(AA34,AD34,AF34)&gt;0,"日","")</f>
        <v/>
      </c>
      <c r="AD34" s="118" t="str">
        <f>IF(K34&gt;0,ROUNDDOWN(AP35/60,0),"")</f>
        <v/>
      </c>
      <c r="AE34" s="107" t="s">
        <v>30</v>
      </c>
      <c r="AF34" s="121" t="str">
        <f>IF(K34&gt;0,AP35-AD34*60,"")</f>
        <v/>
      </c>
      <c r="AG34" s="123"/>
      <c r="AH34" s="123"/>
      <c r="AI34" s="123"/>
      <c r="AJ34" s="123"/>
      <c r="AK34" s="123"/>
      <c r="AL34" s="106"/>
      <c r="AM34" s="124"/>
      <c r="AN34" s="127"/>
      <c r="AP34" s="72" t="e">
        <f>AP32-U34:U35*465-X34*60-Z34</f>
        <v>#VALUE!</v>
      </c>
      <c r="AQ34" s="73"/>
      <c r="AR34" s="74">
        <v>23</v>
      </c>
      <c r="AS34" s="75" t="s">
        <v>30</v>
      </c>
      <c r="AT34" s="74">
        <v>75</v>
      </c>
      <c r="AU34" s="148" t="s">
        <v>33</v>
      </c>
      <c r="AV34" s="148"/>
      <c r="AW34" s="148" t="s">
        <v>0</v>
      </c>
      <c r="AX34" s="148"/>
    </row>
    <row r="35" spans="2:50" s="5" customFormat="1" ht="18" customHeight="1" x14ac:dyDescent="0.15">
      <c r="B35" s="158"/>
      <c r="C35" s="159"/>
      <c r="D35" s="160"/>
      <c r="E35" s="161"/>
      <c r="F35" s="125" t="s">
        <v>29</v>
      </c>
      <c r="G35" s="120"/>
      <c r="H35" s="164"/>
      <c r="I35" s="165"/>
      <c r="J35" s="166"/>
      <c r="K35" s="78"/>
      <c r="L35" s="79" t="s">
        <v>30</v>
      </c>
      <c r="M35" s="80"/>
      <c r="N35" s="81">
        <f t="shared" si="0"/>
        <v>0</v>
      </c>
      <c r="O35" s="82">
        <f>MAX(MIN(BB$5,N35),BB$3)-MIN(BB$5,MAX(BB$3,N34))</f>
        <v>0</v>
      </c>
      <c r="P35" s="82">
        <f>MAX(MIN(BB$7,N35),BB$6)-MIN(BB$7,MAX(BB$6,N34))</f>
        <v>0</v>
      </c>
      <c r="Q35" s="82">
        <f>MAX(MIN(BB$4,N35),BB$8)-MIN(BB$4,MAX(BB$8,N34))</f>
        <v>0</v>
      </c>
      <c r="R35" s="82">
        <f>N35-N34</f>
        <v>0</v>
      </c>
      <c r="S35" s="82">
        <f t="shared" si="1"/>
        <v>0</v>
      </c>
      <c r="T35" s="83">
        <f t="shared" si="2"/>
        <v>0</v>
      </c>
      <c r="U35" s="162"/>
      <c r="V35" s="163"/>
      <c r="W35" s="128"/>
      <c r="X35" s="130"/>
      <c r="Y35" s="132"/>
      <c r="Z35" s="134"/>
      <c r="AA35" s="137"/>
      <c r="AB35" s="138"/>
      <c r="AC35" s="138"/>
      <c r="AD35" s="119"/>
      <c r="AE35" s="120"/>
      <c r="AF35" s="122"/>
      <c r="AG35" s="123"/>
      <c r="AH35" s="123"/>
      <c r="AI35" s="123"/>
      <c r="AJ35" s="123"/>
      <c r="AK35" s="123"/>
      <c r="AL35" s="125"/>
      <c r="AM35" s="126"/>
      <c r="AN35" s="127"/>
      <c r="AP35" s="73" t="e">
        <f>(AP34-AA34*465)</f>
        <v>#VALUE!</v>
      </c>
      <c r="AQ35" s="73"/>
      <c r="AR35" s="74">
        <v>30</v>
      </c>
      <c r="AS35" s="75" t="s">
        <v>30</v>
      </c>
      <c r="AT35" s="74">
        <v>105</v>
      </c>
      <c r="AU35" s="117">
        <f>IF(CA35-CA34-CA33=CA27,1,2)</f>
        <v>1</v>
      </c>
      <c r="AV35" s="117"/>
      <c r="AW35" s="117"/>
      <c r="AX35" s="117"/>
    </row>
    <row r="36" spans="2:50" s="5" customFormat="1" ht="18" customHeight="1" x14ac:dyDescent="0.15">
      <c r="B36" s="98"/>
      <c r="C36" s="100"/>
      <c r="D36" s="101"/>
      <c r="E36" s="102"/>
      <c r="F36" s="106" t="s">
        <v>28</v>
      </c>
      <c r="G36" s="107"/>
      <c r="H36" s="108"/>
      <c r="I36" s="109"/>
      <c r="J36" s="110"/>
      <c r="K36" s="65"/>
      <c r="L36" s="66" t="s">
        <v>30</v>
      </c>
      <c r="M36" s="67"/>
      <c r="N36" s="88">
        <f t="shared" si="0"/>
        <v>0</v>
      </c>
      <c r="O36" s="89">
        <f>MAX(MIN(AZ$5,N37),AZ$3)-MIN(AZ$5,MAX(AZ$3,N36))</f>
        <v>0</v>
      </c>
      <c r="P36" s="89">
        <f>MAX(MIN(AZ$7,N37),AZ$6)-MIN(AZ$7,MAX(AZ$6,N36))</f>
        <v>0</v>
      </c>
      <c r="Q36" s="89">
        <f>MAX(MIN(AZ$4,N37),AZ$8)-MIN(AZ$4,MAX(AZ$8,N36))</f>
        <v>0</v>
      </c>
      <c r="R36" s="89">
        <f>N37-N36</f>
        <v>0</v>
      </c>
      <c r="S36" s="89">
        <f t="shared" si="1"/>
        <v>0</v>
      </c>
      <c r="T36" s="90">
        <f t="shared" si="2"/>
        <v>0</v>
      </c>
      <c r="U36" s="111">
        <f>IF(C36="休業中",IF(AND(T37&gt;=TIMEVALUE("7:00:01"),B36=""),1,0),IF(AND(T36&gt;=TIMEVALUE("7:00:01"),B36=""),1,0))</f>
        <v>0</v>
      </c>
      <c r="V36" s="112"/>
      <c r="W36" s="115" t="str">
        <f>IF(AND(U36&gt;=1,X36&gt;=1),"・","")</f>
        <v/>
      </c>
      <c r="X36" s="129">
        <f>IF(C36="休業中",IF(AND(T37&gt;=TIMEVALUE("7:00:01"),B36=""),0,IF(B36="分まで取得",HOUR(T37),CEILING(T37,1/24)*24)),IF(AND(T36&gt;=TIMEVALUE("7:00:01"),B36=""),0,IF(B36="分まで取得",HOUR(T36),CEILING(T36,1/24)*24)))</f>
        <v>0</v>
      </c>
      <c r="Y36" s="131" t="str">
        <f>IF(OR(X36&gt;=1,Z36&lt;=59),"：","")</f>
        <v/>
      </c>
      <c r="Z36" s="133" t="str">
        <f>IF(C36="休業中",IF(T37=TIMEVALUE("0:00:00"),"",IF(B36="分まで取得",MINUTE(T37),0)),IF(T36=TIMEVALUE("0:0:00"),"",IF(B36="分まで取得",MINUTE(T36),0)))</f>
        <v/>
      </c>
      <c r="AA36" s="135" t="str">
        <f>IF(K36&gt;0,ROUNDDOWN(AP36/465,0),"")</f>
        <v/>
      </c>
      <c r="AB36" s="136"/>
      <c r="AC36" s="136" t="str">
        <f>IF(COUNT(AA36,AD36,AF36)&gt;0,"日","")</f>
        <v/>
      </c>
      <c r="AD36" s="118" t="str">
        <f>IF(K36&gt;0,ROUNDDOWN(AP37/60,0),"")</f>
        <v/>
      </c>
      <c r="AE36" s="107" t="s">
        <v>30</v>
      </c>
      <c r="AF36" s="121" t="str">
        <f>IF(K36&gt;0,AP37-AD36*60,"")</f>
        <v/>
      </c>
      <c r="AG36" s="123"/>
      <c r="AH36" s="123"/>
      <c r="AI36" s="123"/>
      <c r="AJ36" s="123"/>
      <c r="AK36" s="123"/>
      <c r="AL36" s="106"/>
      <c r="AM36" s="124"/>
      <c r="AN36" s="127"/>
      <c r="AP36" s="72" t="e">
        <f>AP34-U36:U37*465-X36*60-Z36</f>
        <v>#VALUE!</v>
      </c>
      <c r="AQ36" s="73"/>
      <c r="AR36" s="74">
        <v>23</v>
      </c>
      <c r="AS36" s="75" t="s">
        <v>30</v>
      </c>
      <c r="AT36" s="74">
        <v>75</v>
      </c>
      <c r="AU36" s="148" t="s">
        <v>33</v>
      </c>
      <c r="AV36" s="148"/>
      <c r="AW36" s="148" t="s">
        <v>0</v>
      </c>
      <c r="AX36" s="148"/>
    </row>
    <row r="37" spans="2:50" s="5" customFormat="1" ht="18" customHeight="1" x14ac:dyDescent="0.15">
      <c r="B37" s="158"/>
      <c r="C37" s="159"/>
      <c r="D37" s="160"/>
      <c r="E37" s="161"/>
      <c r="F37" s="125" t="s">
        <v>29</v>
      </c>
      <c r="G37" s="120"/>
      <c r="H37" s="164"/>
      <c r="I37" s="165"/>
      <c r="J37" s="166"/>
      <c r="K37" s="78"/>
      <c r="L37" s="79" t="s">
        <v>30</v>
      </c>
      <c r="M37" s="80"/>
      <c r="N37" s="81">
        <f t="shared" si="0"/>
        <v>0</v>
      </c>
      <c r="O37" s="82">
        <f>MAX(MIN(BB$5,N37),BB$3)-MIN(BB$5,MAX(BB$3,N36))</f>
        <v>0</v>
      </c>
      <c r="P37" s="82">
        <f>MAX(MIN(BB$7,N37),BB$6)-MIN(BB$7,MAX(BB$6,N36))</f>
        <v>0</v>
      </c>
      <c r="Q37" s="82">
        <f>MAX(MIN(BB$4,N37),BB$8)-MIN(BB$4,MAX(BB$8,N36))</f>
        <v>0</v>
      </c>
      <c r="R37" s="82">
        <f>N37-N36</f>
        <v>0</v>
      </c>
      <c r="S37" s="82">
        <f t="shared" si="1"/>
        <v>0</v>
      </c>
      <c r="T37" s="83">
        <f t="shared" si="2"/>
        <v>0</v>
      </c>
      <c r="U37" s="162"/>
      <c r="V37" s="163"/>
      <c r="W37" s="128"/>
      <c r="X37" s="130"/>
      <c r="Y37" s="132"/>
      <c r="Z37" s="134"/>
      <c r="AA37" s="137"/>
      <c r="AB37" s="138"/>
      <c r="AC37" s="138"/>
      <c r="AD37" s="119"/>
      <c r="AE37" s="120"/>
      <c r="AF37" s="122"/>
      <c r="AG37" s="123"/>
      <c r="AH37" s="123"/>
      <c r="AI37" s="123"/>
      <c r="AJ37" s="123"/>
      <c r="AK37" s="123"/>
      <c r="AL37" s="125"/>
      <c r="AM37" s="126"/>
      <c r="AN37" s="127"/>
      <c r="AP37" s="73" t="e">
        <f>(AP36-AA36*465)</f>
        <v>#VALUE!</v>
      </c>
      <c r="AQ37" s="73"/>
      <c r="AR37" s="74">
        <v>30</v>
      </c>
      <c r="AS37" s="75" t="s">
        <v>30</v>
      </c>
      <c r="AT37" s="74">
        <v>105</v>
      </c>
      <c r="AU37" s="117">
        <f>IF(CA37-CA36-CA35=CA29,1,2)</f>
        <v>1</v>
      </c>
      <c r="AV37" s="117"/>
      <c r="AW37" s="117"/>
      <c r="AX37" s="117"/>
    </row>
    <row r="38" spans="2:50" s="5" customFormat="1" ht="18" customHeight="1" x14ac:dyDescent="0.15">
      <c r="B38" s="98"/>
      <c r="C38" s="100"/>
      <c r="D38" s="101"/>
      <c r="E38" s="102"/>
      <c r="F38" s="106" t="s">
        <v>28</v>
      </c>
      <c r="G38" s="107"/>
      <c r="H38" s="108"/>
      <c r="I38" s="109"/>
      <c r="J38" s="110"/>
      <c r="K38" s="65"/>
      <c r="L38" s="66" t="s">
        <v>30</v>
      </c>
      <c r="M38" s="67"/>
      <c r="N38" s="88">
        <f t="shared" si="0"/>
        <v>0</v>
      </c>
      <c r="O38" s="89">
        <f>MAX(MIN(AZ$5,N39),AZ$3)-MIN(AZ$5,MAX(AZ$3,N38))</f>
        <v>0</v>
      </c>
      <c r="P38" s="89">
        <f>MAX(MIN(AZ$7,N39),AZ$6)-MIN(AZ$7,MAX(AZ$6,N38))</f>
        <v>0</v>
      </c>
      <c r="Q38" s="89">
        <f>MAX(MIN(AZ$4,N39),AZ$8)-MIN(AZ$4,MAX(AZ$8,N38))</f>
        <v>0</v>
      </c>
      <c r="R38" s="89">
        <f>N39-N38</f>
        <v>0</v>
      </c>
      <c r="S38" s="89">
        <f t="shared" si="1"/>
        <v>0</v>
      </c>
      <c r="T38" s="90">
        <f t="shared" si="2"/>
        <v>0</v>
      </c>
      <c r="U38" s="111">
        <f>IF(C38="休業中",IF(AND(T39&gt;=TIMEVALUE("7:00:01"),B38=""),1,0),IF(AND(T38&gt;=TIMEVALUE("7:00:01"),B38=""),1,0))</f>
        <v>0</v>
      </c>
      <c r="V38" s="112"/>
      <c r="W38" s="115" t="str">
        <f>IF(AND(U38&gt;=1,X38&gt;=1),"・","")</f>
        <v/>
      </c>
      <c r="X38" s="129">
        <f>IF(C38="休業中",IF(AND(T39&gt;=TIMEVALUE("7:00:01"),B38=""),0,IF(B38="分まで取得",HOUR(T39),CEILING(T39,1/24)*24)),IF(AND(T38&gt;=TIMEVALUE("7:00:01"),B38=""),0,IF(B38="分まで取得",HOUR(T38),CEILING(T38,1/24)*24)))</f>
        <v>0</v>
      </c>
      <c r="Y38" s="131" t="str">
        <f>IF(OR(X38&gt;=1,Z38&lt;=59),"：","")</f>
        <v/>
      </c>
      <c r="Z38" s="133" t="str">
        <f>IF(C38="休業中",IF(T39=TIMEVALUE("0:00:00"),"",IF(B38="分まで取得",MINUTE(T39),0)),IF(T38=TIMEVALUE("0:0:00"),"",IF(B38="分まで取得",MINUTE(T38),0)))</f>
        <v/>
      </c>
      <c r="AA38" s="135" t="str">
        <f>IF(K38&gt;0,ROUNDDOWN(AP38/465,0),"")</f>
        <v/>
      </c>
      <c r="AB38" s="136"/>
      <c r="AC38" s="136" t="str">
        <f>IF(COUNT(AA38,AD38,AF38)&gt;0,"日","")</f>
        <v/>
      </c>
      <c r="AD38" s="118" t="str">
        <f>IF(K38&gt;0,ROUNDDOWN(AP39/60,0),"")</f>
        <v/>
      </c>
      <c r="AE38" s="107" t="s">
        <v>30</v>
      </c>
      <c r="AF38" s="121" t="str">
        <f>IF(K38&gt;0,AP39-AD38*60,"")</f>
        <v/>
      </c>
      <c r="AG38" s="123"/>
      <c r="AH38" s="123"/>
      <c r="AI38" s="123"/>
      <c r="AJ38" s="123"/>
      <c r="AK38" s="123"/>
      <c r="AL38" s="106"/>
      <c r="AM38" s="124"/>
      <c r="AN38" s="127"/>
      <c r="AP38" s="72" t="e">
        <f>AP36-U38:U39*465-X38*60-Z38</f>
        <v>#VALUE!</v>
      </c>
      <c r="AQ38" s="73"/>
      <c r="AR38" s="74">
        <v>23</v>
      </c>
      <c r="AS38" s="75" t="s">
        <v>30</v>
      </c>
      <c r="AT38" s="74">
        <v>75</v>
      </c>
      <c r="AU38" s="148" t="s">
        <v>33</v>
      </c>
      <c r="AV38" s="148"/>
      <c r="AW38" s="148" t="s">
        <v>0</v>
      </c>
      <c r="AX38" s="148"/>
    </row>
    <row r="39" spans="2:50" s="5" customFormat="1" ht="18" customHeight="1" x14ac:dyDescent="0.15">
      <c r="B39" s="158"/>
      <c r="C39" s="159"/>
      <c r="D39" s="160"/>
      <c r="E39" s="161"/>
      <c r="F39" s="125" t="s">
        <v>29</v>
      </c>
      <c r="G39" s="120"/>
      <c r="H39" s="164"/>
      <c r="I39" s="165"/>
      <c r="J39" s="166"/>
      <c r="K39" s="78"/>
      <c r="L39" s="79" t="s">
        <v>30</v>
      </c>
      <c r="M39" s="80"/>
      <c r="N39" s="81">
        <f t="shared" si="0"/>
        <v>0</v>
      </c>
      <c r="O39" s="82">
        <f>MAX(MIN(BB$5,N39),BB$3)-MIN(BB$5,MAX(BB$3,N38))</f>
        <v>0</v>
      </c>
      <c r="P39" s="82">
        <f>MAX(MIN(BB$7,N39),BB$6)-MIN(BB$7,MAX(BB$6,N38))</f>
        <v>0</v>
      </c>
      <c r="Q39" s="82">
        <f>MAX(MIN(BB$4,N39),BB$8)-MIN(BB$4,MAX(BB$8,N38))</f>
        <v>0</v>
      </c>
      <c r="R39" s="82">
        <f>N39-N38</f>
        <v>0</v>
      </c>
      <c r="S39" s="82">
        <f t="shared" si="1"/>
        <v>0</v>
      </c>
      <c r="T39" s="83">
        <f t="shared" si="2"/>
        <v>0</v>
      </c>
      <c r="U39" s="162"/>
      <c r="V39" s="163"/>
      <c r="W39" s="128"/>
      <c r="X39" s="130"/>
      <c r="Y39" s="132"/>
      <c r="Z39" s="134"/>
      <c r="AA39" s="137"/>
      <c r="AB39" s="138"/>
      <c r="AC39" s="138"/>
      <c r="AD39" s="119"/>
      <c r="AE39" s="120"/>
      <c r="AF39" s="122"/>
      <c r="AG39" s="123"/>
      <c r="AH39" s="123"/>
      <c r="AI39" s="123"/>
      <c r="AJ39" s="123"/>
      <c r="AK39" s="123"/>
      <c r="AL39" s="125"/>
      <c r="AM39" s="126"/>
      <c r="AN39" s="127"/>
      <c r="AP39" s="73" t="e">
        <f>(AP38-AA38*465)</f>
        <v>#VALUE!</v>
      </c>
      <c r="AQ39" s="73"/>
      <c r="AR39" s="74">
        <v>30</v>
      </c>
      <c r="AS39" s="75" t="s">
        <v>30</v>
      </c>
      <c r="AT39" s="74">
        <v>105</v>
      </c>
      <c r="AU39" s="117">
        <f>IF(CA39-CA38-CA37=CA31,1,2)</f>
        <v>1</v>
      </c>
      <c r="AV39" s="117"/>
      <c r="AW39" s="117"/>
      <c r="AX39" s="117"/>
    </row>
    <row r="40" spans="2:50" s="5" customFormat="1" ht="18" customHeight="1" x14ac:dyDescent="0.15">
      <c r="B40" s="98"/>
      <c r="C40" s="100"/>
      <c r="D40" s="101"/>
      <c r="E40" s="102"/>
      <c r="F40" s="106" t="s">
        <v>28</v>
      </c>
      <c r="G40" s="107"/>
      <c r="H40" s="108"/>
      <c r="I40" s="109"/>
      <c r="J40" s="110"/>
      <c r="K40" s="65"/>
      <c r="L40" s="66" t="s">
        <v>30</v>
      </c>
      <c r="M40" s="67"/>
      <c r="N40" s="88">
        <f t="shared" si="0"/>
        <v>0</v>
      </c>
      <c r="O40" s="89">
        <f>MAX(MIN(AZ$5,N41),AZ$3)-MIN(AZ$5,MAX(AZ$3,N40))</f>
        <v>0</v>
      </c>
      <c r="P40" s="89">
        <f>MAX(MIN(AZ$7,N41),AZ$6)-MIN(AZ$7,MAX(AZ$6,N40))</f>
        <v>0</v>
      </c>
      <c r="Q40" s="89">
        <f>MAX(MIN(AZ$4,N41),AZ$8)-MIN(AZ$4,MAX(AZ$8,N40))</f>
        <v>0</v>
      </c>
      <c r="R40" s="89">
        <f>N41-N40</f>
        <v>0</v>
      </c>
      <c r="S40" s="89">
        <f t="shared" si="1"/>
        <v>0</v>
      </c>
      <c r="T40" s="90">
        <f t="shared" si="2"/>
        <v>0</v>
      </c>
      <c r="U40" s="111">
        <f>IF(C40="休業中",IF(AND(T41&gt;=TIMEVALUE("7:00:01"),B40=""),1,0),IF(AND(T40&gt;=TIMEVALUE("7:00:01"),B40=""),1,0))</f>
        <v>0</v>
      </c>
      <c r="V40" s="112"/>
      <c r="W40" s="115" t="str">
        <f>IF(AND(U40&gt;=1,X40&gt;=1),"・","")</f>
        <v/>
      </c>
      <c r="X40" s="129">
        <f>IF(C40="休業中",IF(AND(T41&gt;=TIMEVALUE("7:00:01"),B40=""),0,IF(B40="分まで取得",HOUR(T41),CEILING(T41,1/24)*24)),IF(AND(T40&gt;=TIMEVALUE("7:00:01"),B40=""),0,IF(B40="分まで取得",HOUR(T40),CEILING(T40,1/24)*24)))</f>
        <v>0</v>
      </c>
      <c r="Y40" s="131" t="str">
        <f>IF(OR(X40&gt;=1,Z40&lt;=59),"：","")</f>
        <v/>
      </c>
      <c r="Z40" s="133" t="str">
        <f>IF(C40="休業中",IF(T41=TIMEVALUE("0:00:00"),"",IF(B40="分まで取得",MINUTE(T41),0)),IF(T40=TIMEVALUE("0:0:00"),"",IF(B40="分まで取得",MINUTE(T40),0)))</f>
        <v/>
      </c>
      <c r="AA40" s="135" t="str">
        <f>IF(K40&gt;0,ROUNDDOWN(AP40/465,0),"")</f>
        <v/>
      </c>
      <c r="AB40" s="136"/>
      <c r="AC40" s="136" t="str">
        <f>IF(COUNT(AA40,AD40,AF40)&gt;0,"日","")</f>
        <v/>
      </c>
      <c r="AD40" s="118" t="str">
        <f>IF(K40&gt;0,ROUNDDOWN(AP41/60,0),"")</f>
        <v/>
      </c>
      <c r="AE40" s="107" t="s">
        <v>30</v>
      </c>
      <c r="AF40" s="121" t="str">
        <f>IF(K40&gt;0,AP41-AD40*60,"")</f>
        <v/>
      </c>
      <c r="AG40" s="123"/>
      <c r="AH40" s="123"/>
      <c r="AI40" s="123"/>
      <c r="AJ40" s="123"/>
      <c r="AK40" s="123"/>
      <c r="AL40" s="106"/>
      <c r="AM40" s="124"/>
      <c r="AN40" s="127"/>
      <c r="AP40" s="72" t="e">
        <f>AP38-U40:U41*465-X40*60-Z40</f>
        <v>#VALUE!</v>
      </c>
      <c r="AQ40" s="73"/>
      <c r="AR40" s="74">
        <v>23</v>
      </c>
      <c r="AS40" s="75" t="s">
        <v>30</v>
      </c>
      <c r="AT40" s="74">
        <v>75</v>
      </c>
      <c r="AU40" s="148" t="s">
        <v>33</v>
      </c>
      <c r="AV40" s="148"/>
      <c r="AW40" s="148" t="s">
        <v>0</v>
      </c>
      <c r="AX40" s="148"/>
    </row>
    <row r="41" spans="2:50" s="5" customFormat="1" ht="18" customHeight="1" x14ac:dyDescent="0.15">
      <c r="B41" s="158"/>
      <c r="C41" s="159"/>
      <c r="D41" s="160"/>
      <c r="E41" s="161"/>
      <c r="F41" s="125" t="s">
        <v>29</v>
      </c>
      <c r="G41" s="120"/>
      <c r="H41" s="164"/>
      <c r="I41" s="165"/>
      <c r="J41" s="166"/>
      <c r="K41" s="78"/>
      <c r="L41" s="79" t="s">
        <v>30</v>
      </c>
      <c r="M41" s="80"/>
      <c r="N41" s="81">
        <f t="shared" si="0"/>
        <v>0</v>
      </c>
      <c r="O41" s="82">
        <f>MAX(MIN(BB$5,N41),BB$3)-MIN(BB$5,MAX(BB$3,N40))</f>
        <v>0</v>
      </c>
      <c r="P41" s="82">
        <f>MAX(MIN(BB$7,N41),BB$6)-MIN(BB$7,MAX(BB$6,N40))</f>
        <v>0</v>
      </c>
      <c r="Q41" s="82">
        <f>MAX(MIN(BB$4,N41),BB$8)-MIN(BB$4,MAX(BB$8,N40))</f>
        <v>0</v>
      </c>
      <c r="R41" s="82">
        <f>N41-N40</f>
        <v>0</v>
      </c>
      <c r="S41" s="82">
        <f t="shared" si="1"/>
        <v>0</v>
      </c>
      <c r="T41" s="83">
        <f t="shared" si="2"/>
        <v>0</v>
      </c>
      <c r="U41" s="162"/>
      <c r="V41" s="163"/>
      <c r="W41" s="128"/>
      <c r="X41" s="130"/>
      <c r="Y41" s="132"/>
      <c r="Z41" s="134"/>
      <c r="AA41" s="137"/>
      <c r="AB41" s="138"/>
      <c r="AC41" s="138"/>
      <c r="AD41" s="119"/>
      <c r="AE41" s="120"/>
      <c r="AF41" s="122"/>
      <c r="AG41" s="123"/>
      <c r="AH41" s="123"/>
      <c r="AI41" s="123"/>
      <c r="AJ41" s="123"/>
      <c r="AK41" s="123"/>
      <c r="AL41" s="125"/>
      <c r="AM41" s="126"/>
      <c r="AN41" s="127"/>
      <c r="AP41" s="73" t="e">
        <f>(AP40-AA40*465)</f>
        <v>#VALUE!</v>
      </c>
      <c r="AQ41" s="73"/>
      <c r="AR41" s="74">
        <v>30</v>
      </c>
      <c r="AS41" s="75" t="s">
        <v>30</v>
      </c>
      <c r="AT41" s="74">
        <v>105</v>
      </c>
      <c r="AU41" s="117">
        <f>IF(CA41-CA40-CA39=CA33,1,2)</f>
        <v>1</v>
      </c>
      <c r="AV41" s="117"/>
      <c r="AW41" s="117"/>
      <c r="AX41" s="117"/>
    </row>
    <row r="42" spans="2:50" s="5" customFormat="1" ht="18" customHeight="1" x14ac:dyDescent="0.15">
      <c r="B42" s="98"/>
      <c r="C42" s="100"/>
      <c r="D42" s="101"/>
      <c r="E42" s="102"/>
      <c r="F42" s="106" t="s">
        <v>28</v>
      </c>
      <c r="G42" s="107"/>
      <c r="H42" s="108"/>
      <c r="I42" s="109"/>
      <c r="J42" s="110"/>
      <c r="K42" s="65"/>
      <c r="L42" s="66" t="s">
        <v>30</v>
      </c>
      <c r="M42" s="67"/>
      <c r="N42" s="88">
        <f t="shared" si="0"/>
        <v>0</v>
      </c>
      <c r="O42" s="89">
        <f>MAX(MIN(AZ$5,N43),AZ$3)-MIN(AZ$5,MAX(AZ$3,N42))</f>
        <v>0</v>
      </c>
      <c r="P42" s="89">
        <f>MAX(MIN(AZ$7,N43),AZ$6)-MIN(AZ$7,MAX(AZ$6,N42))</f>
        <v>0</v>
      </c>
      <c r="Q42" s="89">
        <f>MAX(MIN(AZ$4,N43),AZ$8)-MIN(AZ$4,MAX(AZ$8,N42))</f>
        <v>0</v>
      </c>
      <c r="R42" s="89">
        <f>N43-N42</f>
        <v>0</v>
      </c>
      <c r="S42" s="89">
        <f t="shared" si="1"/>
        <v>0</v>
      </c>
      <c r="T42" s="90">
        <f t="shared" si="2"/>
        <v>0</v>
      </c>
      <c r="U42" s="111">
        <f>IF(C42="休業中",IF(AND(T43&gt;=TIMEVALUE("7:00:01"),B42=""),1,0),IF(AND(T42&gt;=TIMEVALUE("7:00:01"),B42=""),1,0))</f>
        <v>0</v>
      </c>
      <c r="V42" s="112"/>
      <c r="W42" s="115" t="str">
        <f>IF(AND(U42&gt;=1,X42&gt;=1),"・","")</f>
        <v/>
      </c>
      <c r="X42" s="129">
        <f>IF(C42="休業中",IF(AND(T43&gt;=TIMEVALUE("7:00:01"),B42=""),0,IF(B42="分まで取得",HOUR(T43),CEILING(T43,1/24)*24)),IF(AND(T42&gt;=TIMEVALUE("7:00:01"),B42=""),0,IF(B42="分まで取得",HOUR(T42),CEILING(T42,1/24)*24)))</f>
        <v>0</v>
      </c>
      <c r="Y42" s="131" t="str">
        <f>IF(OR(X42&gt;=1,Z42&lt;=59),"：","")</f>
        <v/>
      </c>
      <c r="Z42" s="133" t="str">
        <f>IF(C42="休業中",IF(T43=TIMEVALUE("0:00:00"),"",IF(B42="分まで取得",MINUTE(T43),0)),IF(T42=TIMEVALUE("0:0:00"),"",IF(B42="分まで取得",MINUTE(T42),0)))</f>
        <v/>
      </c>
      <c r="AA42" s="135" t="str">
        <f>IF(K42&gt;0,ROUNDDOWN(AP42/465,0),"")</f>
        <v/>
      </c>
      <c r="AB42" s="136"/>
      <c r="AC42" s="136" t="str">
        <f>IF(COUNT(AA42,AD42,AF42)&gt;0,"日","")</f>
        <v/>
      </c>
      <c r="AD42" s="118" t="str">
        <f>IF(K42&gt;0,ROUNDDOWN(AP43/60,0),"")</f>
        <v/>
      </c>
      <c r="AE42" s="107" t="s">
        <v>30</v>
      </c>
      <c r="AF42" s="121" t="str">
        <f>IF(K42&gt;0,AP43-AD42*60,"")</f>
        <v/>
      </c>
      <c r="AG42" s="123"/>
      <c r="AH42" s="123"/>
      <c r="AI42" s="123"/>
      <c r="AJ42" s="123"/>
      <c r="AK42" s="123"/>
      <c r="AL42" s="106"/>
      <c r="AM42" s="124"/>
      <c r="AN42" s="127"/>
      <c r="AP42" s="72" t="e">
        <f>AP40-U42:U43*465-X42*60-Z42</f>
        <v>#VALUE!</v>
      </c>
      <c r="AQ42" s="73"/>
      <c r="AR42" s="74">
        <v>23</v>
      </c>
      <c r="AS42" s="75" t="s">
        <v>30</v>
      </c>
      <c r="AT42" s="74">
        <v>75</v>
      </c>
      <c r="AU42" s="148" t="s">
        <v>33</v>
      </c>
      <c r="AV42" s="148"/>
      <c r="AW42" s="148" t="s">
        <v>0</v>
      </c>
      <c r="AX42" s="148"/>
    </row>
    <row r="43" spans="2:50" s="5" customFormat="1" ht="18" customHeight="1" x14ac:dyDescent="0.15">
      <c r="B43" s="158"/>
      <c r="C43" s="159"/>
      <c r="D43" s="160"/>
      <c r="E43" s="161"/>
      <c r="F43" s="125" t="s">
        <v>29</v>
      </c>
      <c r="G43" s="120"/>
      <c r="H43" s="164"/>
      <c r="I43" s="165"/>
      <c r="J43" s="166"/>
      <c r="K43" s="78"/>
      <c r="L43" s="79" t="s">
        <v>30</v>
      </c>
      <c r="M43" s="80"/>
      <c r="N43" s="81">
        <f t="shared" si="0"/>
        <v>0</v>
      </c>
      <c r="O43" s="82">
        <f>MAX(MIN(BB$5,N43),BB$3)-MIN(BB$5,MAX(BB$3,N42))</f>
        <v>0</v>
      </c>
      <c r="P43" s="82">
        <f>MAX(MIN(BB$7,N43),BB$6)-MIN(BB$7,MAX(BB$6,N42))</f>
        <v>0</v>
      </c>
      <c r="Q43" s="82">
        <f>MAX(MIN(BB$4,N43),BB$8)-MIN(BB$4,MAX(BB$8,N42))</f>
        <v>0</v>
      </c>
      <c r="R43" s="82">
        <f>N43-N42</f>
        <v>0</v>
      </c>
      <c r="S43" s="82">
        <f t="shared" si="1"/>
        <v>0</v>
      </c>
      <c r="T43" s="83">
        <f t="shared" si="2"/>
        <v>0</v>
      </c>
      <c r="U43" s="162"/>
      <c r="V43" s="163"/>
      <c r="W43" s="128"/>
      <c r="X43" s="130"/>
      <c r="Y43" s="132"/>
      <c r="Z43" s="134"/>
      <c r="AA43" s="137"/>
      <c r="AB43" s="138"/>
      <c r="AC43" s="138"/>
      <c r="AD43" s="119"/>
      <c r="AE43" s="120"/>
      <c r="AF43" s="122"/>
      <c r="AG43" s="123"/>
      <c r="AH43" s="123"/>
      <c r="AI43" s="123"/>
      <c r="AJ43" s="123"/>
      <c r="AK43" s="123"/>
      <c r="AL43" s="125"/>
      <c r="AM43" s="126"/>
      <c r="AN43" s="127"/>
      <c r="AP43" s="73" t="e">
        <f>(AP42-AA42*465)</f>
        <v>#VALUE!</v>
      </c>
      <c r="AQ43" s="73"/>
      <c r="AR43" s="74">
        <v>30</v>
      </c>
      <c r="AS43" s="75" t="s">
        <v>30</v>
      </c>
      <c r="AT43" s="74">
        <v>105</v>
      </c>
      <c r="AU43" s="117">
        <f>IF(CA43-CA42-CA41=CA35,1,2)</f>
        <v>1</v>
      </c>
      <c r="AV43" s="117"/>
      <c r="AW43" s="117"/>
      <c r="AX43" s="117"/>
    </row>
    <row r="44" spans="2:50" s="5" customFormat="1" ht="18" customHeight="1" x14ac:dyDescent="0.15">
      <c r="B44" s="98"/>
      <c r="C44" s="100"/>
      <c r="D44" s="101"/>
      <c r="E44" s="102"/>
      <c r="F44" s="106" t="s">
        <v>28</v>
      </c>
      <c r="G44" s="107"/>
      <c r="H44" s="108"/>
      <c r="I44" s="109"/>
      <c r="J44" s="110"/>
      <c r="K44" s="65"/>
      <c r="L44" s="66" t="s">
        <v>30</v>
      </c>
      <c r="M44" s="67"/>
      <c r="N44" s="88">
        <f t="shared" si="0"/>
        <v>0</v>
      </c>
      <c r="O44" s="89">
        <f>MAX(MIN(AZ$5,N45),AZ$3)-MIN(AZ$5,MAX(AZ$3,N44))</f>
        <v>0</v>
      </c>
      <c r="P44" s="89">
        <f>MAX(MIN(AZ$7,N45),AZ$6)-MIN(AZ$7,MAX(AZ$6,N44))</f>
        <v>0</v>
      </c>
      <c r="Q44" s="89">
        <f>MAX(MIN(AZ$4,N45),AZ$8)-MIN(AZ$4,MAX(AZ$8,N44))</f>
        <v>0</v>
      </c>
      <c r="R44" s="89">
        <f>N45-N44</f>
        <v>0</v>
      </c>
      <c r="S44" s="89">
        <f t="shared" si="1"/>
        <v>0</v>
      </c>
      <c r="T44" s="90">
        <f t="shared" si="2"/>
        <v>0</v>
      </c>
      <c r="U44" s="111">
        <f>IF(C44="休業中",IF(AND(T45&gt;=TIMEVALUE("7:00:01"),B44=""),1,0),IF(AND(T44&gt;=TIMEVALUE("7:00:01"),B44=""),1,0))</f>
        <v>0</v>
      </c>
      <c r="V44" s="112"/>
      <c r="W44" s="115" t="str">
        <f>IF(AND(U44&gt;=1,X44&gt;=1),"・","")</f>
        <v/>
      </c>
      <c r="X44" s="129">
        <f>IF(C44="休業中",IF(AND(T45&gt;=TIMEVALUE("7:00:01"),B44=""),0,IF(B44="分まで取得",HOUR(T45),CEILING(T45,1/24)*24)),IF(AND(T44&gt;=TIMEVALUE("7:00:01"),B44=""),0,IF(B44="分まで取得",HOUR(T44),CEILING(T44,1/24)*24)))</f>
        <v>0</v>
      </c>
      <c r="Y44" s="131" t="str">
        <f>IF(OR(X44&gt;=1,Z44&lt;=59),"：","")</f>
        <v/>
      </c>
      <c r="Z44" s="133" t="str">
        <f>IF(C44="休業中",IF(T45=TIMEVALUE("0:00:00"),"",IF(B44="分まで取得",MINUTE(T45),0)),IF(T44=TIMEVALUE("0:0:00"),"",IF(B44="分まで取得",MINUTE(T44),0)))</f>
        <v/>
      </c>
      <c r="AA44" s="135" t="str">
        <f>IF(K44&gt;0,ROUNDDOWN(AP44/465,0),"")</f>
        <v/>
      </c>
      <c r="AB44" s="136"/>
      <c r="AC44" s="136" t="str">
        <f>IF(COUNT(AA44,AD44,AF44)&gt;0,"日","")</f>
        <v/>
      </c>
      <c r="AD44" s="118" t="str">
        <f>IF(K44&gt;0,ROUNDDOWN(AP45/60,0),"")</f>
        <v/>
      </c>
      <c r="AE44" s="107" t="s">
        <v>30</v>
      </c>
      <c r="AF44" s="121" t="str">
        <f>IF(K44&gt;0,AP45-AD44*60,"")</f>
        <v/>
      </c>
      <c r="AG44" s="123"/>
      <c r="AH44" s="123"/>
      <c r="AI44" s="123"/>
      <c r="AJ44" s="123"/>
      <c r="AK44" s="123"/>
      <c r="AL44" s="106"/>
      <c r="AM44" s="124"/>
      <c r="AN44" s="127"/>
      <c r="AP44" s="72" t="e">
        <f>AP42-U44:U45*465-X44*60-Z44</f>
        <v>#VALUE!</v>
      </c>
      <c r="AQ44" s="73"/>
      <c r="AR44" s="74">
        <v>23</v>
      </c>
      <c r="AS44" s="75" t="s">
        <v>30</v>
      </c>
      <c r="AT44" s="74">
        <v>75</v>
      </c>
      <c r="AU44" s="148" t="s">
        <v>33</v>
      </c>
      <c r="AV44" s="148"/>
      <c r="AW44" s="148" t="s">
        <v>0</v>
      </c>
      <c r="AX44" s="148"/>
    </row>
    <row r="45" spans="2:50" s="5" customFormat="1" ht="18" customHeight="1" x14ac:dyDescent="0.15">
      <c r="B45" s="158"/>
      <c r="C45" s="159"/>
      <c r="D45" s="160"/>
      <c r="E45" s="161"/>
      <c r="F45" s="125" t="s">
        <v>29</v>
      </c>
      <c r="G45" s="120"/>
      <c r="H45" s="164"/>
      <c r="I45" s="165"/>
      <c r="J45" s="166"/>
      <c r="K45" s="78"/>
      <c r="L45" s="79" t="s">
        <v>30</v>
      </c>
      <c r="M45" s="80"/>
      <c r="N45" s="81">
        <f t="shared" si="0"/>
        <v>0</v>
      </c>
      <c r="O45" s="82">
        <f>MAX(MIN(BB$5,N45),BB$3)-MIN(BB$5,MAX(BB$3,N44))</f>
        <v>0</v>
      </c>
      <c r="P45" s="82">
        <f>MAX(MIN(BB$7,N45),BB$6)-MIN(BB$7,MAX(BB$6,N44))</f>
        <v>0</v>
      </c>
      <c r="Q45" s="82">
        <f>MAX(MIN(BB$4,N45),BB$8)-MIN(BB$4,MAX(BB$8,N44))</f>
        <v>0</v>
      </c>
      <c r="R45" s="82">
        <f>N45-N44</f>
        <v>0</v>
      </c>
      <c r="S45" s="82">
        <f t="shared" si="1"/>
        <v>0</v>
      </c>
      <c r="T45" s="83">
        <f t="shared" si="2"/>
        <v>0</v>
      </c>
      <c r="U45" s="162"/>
      <c r="V45" s="163"/>
      <c r="W45" s="128"/>
      <c r="X45" s="130"/>
      <c r="Y45" s="132"/>
      <c r="Z45" s="134"/>
      <c r="AA45" s="137"/>
      <c r="AB45" s="138"/>
      <c r="AC45" s="138"/>
      <c r="AD45" s="119"/>
      <c r="AE45" s="120"/>
      <c r="AF45" s="122"/>
      <c r="AG45" s="123"/>
      <c r="AH45" s="123"/>
      <c r="AI45" s="123"/>
      <c r="AJ45" s="123"/>
      <c r="AK45" s="123"/>
      <c r="AL45" s="125"/>
      <c r="AM45" s="126"/>
      <c r="AN45" s="127"/>
      <c r="AP45" s="73" t="e">
        <f>(AP44-AA44*465)</f>
        <v>#VALUE!</v>
      </c>
      <c r="AQ45" s="73"/>
      <c r="AR45" s="74">
        <v>30</v>
      </c>
      <c r="AS45" s="75" t="s">
        <v>30</v>
      </c>
      <c r="AT45" s="74">
        <v>105</v>
      </c>
      <c r="AU45" s="117">
        <f>IF(CA45-CA44-CA43=CA37,1,2)</f>
        <v>1</v>
      </c>
      <c r="AV45" s="117"/>
      <c r="AW45" s="117"/>
      <c r="AX45" s="117"/>
    </row>
    <row r="46" spans="2:50" s="5" customFormat="1" ht="18" customHeight="1" x14ac:dyDescent="0.15">
      <c r="B46" s="98"/>
      <c r="C46" s="100"/>
      <c r="D46" s="101"/>
      <c r="E46" s="102"/>
      <c r="F46" s="106" t="s">
        <v>28</v>
      </c>
      <c r="G46" s="107"/>
      <c r="H46" s="108"/>
      <c r="I46" s="109"/>
      <c r="J46" s="110"/>
      <c r="K46" s="65"/>
      <c r="L46" s="66" t="s">
        <v>30</v>
      </c>
      <c r="M46" s="67"/>
      <c r="N46" s="88">
        <f t="shared" si="0"/>
        <v>0</v>
      </c>
      <c r="O46" s="89">
        <f>MAX(MIN(AZ$5,N47),AZ$3)-MIN(AZ$5,MAX(AZ$3,N46))</f>
        <v>0</v>
      </c>
      <c r="P46" s="89">
        <f>MAX(MIN(AZ$7,N47),AZ$6)-MIN(AZ$7,MAX(AZ$6,N46))</f>
        <v>0</v>
      </c>
      <c r="Q46" s="89">
        <f>MAX(MIN(AZ$4,N47),AZ$8)-MIN(AZ$4,MAX(AZ$8,N46))</f>
        <v>0</v>
      </c>
      <c r="R46" s="89">
        <f>N47-N46</f>
        <v>0</v>
      </c>
      <c r="S46" s="89">
        <f t="shared" si="1"/>
        <v>0</v>
      </c>
      <c r="T46" s="90">
        <f t="shared" si="2"/>
        <v>0</v>
      </c>
      <c r="U46" s="111">
        <f>IF(C46="休業中",IF(AND(T47&gt;=TIMEVALUE("7:00:01"),B46=""),1,0),IF(AND(T46&gt;=TIMEVALUE("7:00:01"),B46=""),1,0))</f>
        <v>0</v>
      </c>
      <c r="V46" s="112"/>
      <c r="W46" s="115" t="str">
        <f>IF(AND(U46&gt;=1,X46&gt;=1),"・","")</f>
        <v/>
      </c>
      <c r="X46" s="129">
        <f>IF(C46="休業中",IF(AND(T47&gt;=TIMEVALUE("7:00:01"),B46=""),0,IF(B46="分まで取得",HOUR(T47),CEILING(T47,1/24)*24)),IF(AND(T46&gt;=TIMEVALUE("7:00:01"),B46=""),0,IF(B46="分まで取得",HOUR(T46),CEILING(T46,1/24)*24)))</f>
        <v>0</v>
      </c>
      <c r="Y46" s="131" t="str">
        <f>IF(OR(X46&gt;=1,Z46&lt;=59),"：","")</f>
        <v/>
      </c>
      <c r="Z46" s="133" t="str">
        <f>IF(C46="休業中",IF(T47=TIMEVALUE("0:00:00"),"",IF(B46="分まで取得",MINUTE(T47),0)),IF(T46=TIMEVALUE("0:0:00"),"",IF(B46="分まで取得",MINUTE(T46),0)))</f>
        <v/>
      </c>
      <c r="AA46" s="135" t="str">
        <f>IF(K46&gt;0,ROUNDDOWN(AP46/465,0),"")</f>
        <v/>
      </c>
      <c r="AB46" s="136"/>
      <c r="AC46" s="136" t="str">
        <f>IF(COUNT(AA46,AD46,AF46)&gt;0,"日","")</f>
        <v/>
      </c>
      <c r="AD46" s="118" t="str">
        <f>IF(K46&gt;0,ROUNDDOWN(AP47/60,0),"")</f>
        <v/>
      </c>
      <c r="AE46" s="107" t="s">
        <v>30</v>
      </c>
      <c r="AF46" s="121" t="str">
        <f>IF(K46&gt;0,AP47-AD46*60,"")</f>
        <v/>
      </c>
      <c r="AG46" s="123"/>
      <c r="AH46" s="123"/>
      <c r="AI46" s="123"/>
      <c r="AJ46" s="123"/>
      <c r="AK46" s="123"/>
      <c r="AL46" s="106"/>
      <c r="AM46" s="124"/>
      <c r="AN46" s="127"/>
      <c r="AP46" s="72" t="e">
        <f>AP44-U46:U47*465-X46*60-Z46</f>
        <v>#VALUE!</v>
      </c>
      <c r="AQ46" s="73"/>
      <c r="AR46" s="74">
        <v>23</v>
      </c>
      <c r="AS46" s="75" t="s">
        <v>30</v>
      </c>
      <c r="AT46" s="74">
        <v>75</v>
      </c>
      <c r="AU46" s="148" t="s">
        <v>33</v>
      </c>
      <c r="AV46" s="148"/>
      <c r="AW46" s="148" t="s">
        <v>0</v>
      </c>
      <c r="AX46" s="148"/>
    </row>
    <row r="47" spans="2:50" s="5" customFormat="1" ht="18" customHeight="1" x14ac:dyDescent="0.15">
      <c r="B47" s="158"/>
      <c r="C47" s="159"/>
      <c r="D47" s="160"/>
      <c r="E47" s="161"/>
      <c r="F47" s="125" t="s">
        <v>29</v>
      </c>
      <c r="G47" s="120"/>
      <c r="H47" s="164"/>
      <c r="I47" s="165"/>
      <c r="J47" s="166"/>
      <c r="K47" s="78"/>
      <c r="L47" s="79" t="s">
        <v>30</v>
      </c>
      <c r="M47" s="80"/>
      <c r="N47" s="81">
        <f t="shared" si="0"/>
        <v>0</v>
      </c>
      <c r="O47" s="82">
        <f>MAX(MIN(BB$5,N47),BB$3)-MIN(BB$5,MAX(BB$3,N46))</f>
        <v>0</v>
      </c>
      <c r="P47" s="82">
        <f>MAX(MIN(BB$7,N47),BB$6)-MIN(BB$7,MAX(BB$6,N46))</f>
        <v>0</v>
      </c>
      <c r="Q47" s="82">
        <f>MAX(MIN(BB$4,N47),BB$8)-MIN(BB$4,MAX(BB$8,N46))</f>
        <v>0</v>
      </c>
      <c r="R47" s="82">
        <f>N47-N46</f>
        <v>0</v>
      </c>
      <c r="S47" s="82">
        <f t="shared" si="1"/>
        <v>0</v>
      </c>
      <c r="T47" s="83">
        <f t="shared" si="2"/>
        <v>0</v>
      </c>
      <c r="U47" s="162"/>
      <c r="V47" s="163"/>
      <c r="W47" s="128"/>
      <c r="X47" s="130"/>
      <c r="Y47" s="132"/>
      <c r="Z47" s="134"/>
      <c r="AA47" s="137"/>
      <c r="AB47" s="138"/>
      <c r="AC47" s="138"/>
      <c r="AD47" s="119"/>
      <c r="AE47" s="120"/>
      <c r="AF47" s="122"/>
      <c r="AG47" s="123"/>
      <c r="AH47" s="123"/>
      <c r="AI47" s="123"/>
      <c r="AJ47" s="123"/>
      <c r="AK47" s="123"/>
      <c r="AL47" s="125"/>
      <c r="AM47" s="126"/>
      <c r="AN47" s="127"/>
      <c r="AP47" s="73" t="e">
        <f>(AP46-AA46*465)</f>
        <v>#VALUE!</v>
      </c>
      <c r="AQ47" s="73"/>
      <c r="AR47" s="74">
        <v>30</v>
      </c>
      <c r="AS47" s="75" t="s">
        <v>30</v>
      </c>
      <c r="AT47" s="74">
        <v>105</v>
      </c>
      <c r="AU47" s="117">
        <f>IF(CA47-CA46-CA45=CA39,1,2)</f>
        <v>1</v>
      </c>
      <c r="AV47" s="117"/>
      <c r="AW47" s="117"/>
      <c r="AX47" s="117"/>
    </row>
    <row r="48" spans="2:50" s="5" customFormat="1" ht="18" customHeight="1" x14ac:dyDescent="0.15">
      <c r="B48" s="98"/>
      <c r="C48" s="100"/>
      <c r="D48" s="101"/>
      <c r="E48" s="102"/>
      <c r="F48" s="106" t="s">
        <v>28</v>
      </c>
      <c r="G48" s="107"/>
      <c r="H48" s="108"/>
      <c r="I48" s="109"/>
      <c r="J48" s="110"/>
      <c r="K48" s="65"/>
      <c r="L48" s="66" t="s">
        <v>30</v>
      </c>
      <c r="M48" s="67"/>
      <c r="N48" s="88">
        <f t="shared" si="0"/>
        <v>0</v>
      </c>
      <c r="O48" s="89">
        <f>MAX(MIN(AZ$5,N49),AZ$3)-MIN(AZ$5,MAX(AZ$3,N48))</f>
        <v>0</v>
      </c>
      <c r="P48" s="89">
        <f>MAX(MIN(AZ$7,N49),AZ$6)-MIN(AZ$7,MAX(AZ$6,N48))</f>
        <v>0</v>
      </c>
      <c r="Q48" s="89">
        <f>MAX(MIN(AZ$4,N49),AZ$8)-MIN(AZ$4,MAX(AZ$8,N48))</f>
        <v>0</v>
      </c>
      <c r="R48" s="89">
        <f>N49-N48</f>
        <v>0</v>
      </c>
      <c r="S48" s="89">
        <f t="shared" si="1"/>
        <v>0</v>
      </c>
      <c r="T48" s="90">
        <f t="shared" si="2"/>
        <v>0</v>
      </c>
      <c r="U48" s="111">
        <f>IF(C48="休業中",IF(AND(T49&gt;=TIMEVALUE("7:00:01"),B48=""),1,0),IF(AND(T48&gt;=TIMEVALUE("7:00:01"),B48=""),1,0))</f>
        <v>0</v>
      </c>
      <c r="V48" s="112"/>
      <c r="W48" s="115" t="str">
        <f>IF(AND(U48&gt;=1,X48&gt;=1),"・","")</f>
        <v/>
      </c>
      <c r="X48" s="129">
        <f>IF(C48="休業中",IF(AND(T49&gt;=TIMEVALUE("7:00:01"),B48=""),0,IF(B48="分まで取得",HOUR(T49),CEILING(T49,1/24)*24)),IF(AND(T48&gt;=TIMEVALUE("7:00:01"),B48=""),0,IF(B48="分まで取得",HOUR(T48),CEILING(T48,1/24)*24)))</f>
        <v>0</v>
      </c>
      <c r="Y48" s="131" t="str">
        <f>IF(OR(X48&gt;=1,Z48&lt;=59),"：","")</f>
        <v/>
      </c>
      <c r="Z48" s="133" t="str">
        <f>IF(C48="休業中",IF(T49=TIMEVALUE("0:00:00"),"",IF(B48="分まで取得",MINUTE(T49),0)),IF(T48=TIMEVALUE("0:0:00"),"",IF(B48="分まで取得",MINUTE(T48),0)))</f>
        <v/>
      </c>
      <c r="AA48" s="135" t="str">
        <f>IF(K48&gt;0,ROUNDDOWN(AP48/465,0),"")</f>
        <v/>
      </c>
      <c r="AB48" s="136"/>
      <c r="AC48" s="136" t="str">
        <f>IF(COUNT(AA48,AD48,AF48)&gt;0,"日","")</f>
        <v/>
      </c>
      <c r="AD48" s="118" t="str">
        <f>IF(K48&gt;0,ROUNDDOWN(AP49/60,0),"")</f>
        <v/>
      </c>
      <c r="AE48" s="107" t="s">
        <v>30</v>
      </c>
      <c r="AF48" s="121" t="str">
        <f>IF(K48&gt;0,AP49-AD48*60,"")</f>
        <v/>
      </c>
      <c r="AG48" s="123"/>
      <c r="AH48" s="123"/>
      <c r="AI48" s="123"/>
      <c r="AJ48" s="123"/>
      <c r="AK48" s="123"/>
      <c r="AL48" s="106"/>
      <c r="AM48" s="124"/>
      <c r="AN48" s="127"/>
      <c r="AP48" s="72" t="e">
        <f>AP46-U48:U49*465-X48*60-Z48</f>
        <v>#VALUE!</v>
      </c>
      <c r="AQ48" s="73"/>
      <c r="AR48" s="74">
        <v>23</v>
      </c>
      <c r="AS48" s="75" t="s">
        <v>30</v>
      </c>
      <c r="AT48" s="74">
        <v>75</v>
      </c>
      <c r="AU48" s="148" t="s">
        <v>33</v>
      </c>
      <c r="AV48" s="148"/>
      <c r="AW48" s="148" t="s">
        <v>0</v>
      </c>
      <c r="AX48" s="148"/>
    </row>
    <row r="49" spans="2:50" s="5" customFormat="1" ht="18" customHeight="1" x14ac:dyDescent="0.15">
      <c r="B49" s="158"/>
      <c r="C49" s="159"/>
      <c r="D49" s="160"/>
      <c r="E49" s="161"/>
      <c r="F49" s="125" t="s">
        <v>29</v>
      </c>
      <c r="G49" s="120"/>
      <c r="H49" s="164"/>
      <c r="I49" s="165"/>
      <c r="J49" s="166"/>
      <c r="K49" s="78"/>
      <c r="L49" s="79" t="s">
        <v>30</v>
      </c>
      <c r="M49" s="80"/>
      <c r="N49" s="81">
        <f t="shared" si="0"/>
        <v>0</v>
      </c>
      <c r="O49" s="82">
        <f>MAX(MIN(BB$5,N49),BB$3)-MIN(BB$5,MAX(BB$3,N48))</f>
        <v>0</v>
      </c>
      <c r="P49" s="82">
        <f>MAX(MIN(BB$7,N49),BB$6)-MIN(BB$7,MAX(BB$6,N48))</f>
        <v>0</v>
      </c>
      <c r="Q49" s="82">
        <f>MAX(MIN(BB$4,N49),BB$8)-MIN(BB$4,MAX(BB$8,N48))</f>
        <v>0</v>
      </c>
      <c r="R49" s="82">
        <f>N49-N48</f>
        <v>0</v>
      </c>
      <c r="S49" s="82">
        <f t="shared" si="1"/>
        <v>0</v>
      </c>
      <c r="T49" s="83">
        <f t="shared" si="2"/>
        <v>0</v>
      </c>
      <c r="U49" s="162"/>
      <c r="V49" s="163"/>
      <c r="W49" s="128"/>
      <c r="X49" s="130"/>
      <c r="Y49" s="132"/>
      <c r="Z49" s="134"/>
      <c r="AA49" s="137"/>
      <c r="AB49" s="138"/>
      <c r="AC49" s="138"/>
      <c r="AD49" s="119"/>
      <c r="AE49" s="120"/>
      <c r="AF49" s="122"/>
      <c r="AG49" s="123"/>
      <c r="AH49" s="123"/>
      <c r="AI49" s="123"/>
      <c r="AJ49" s="123"/>
      <c r="AK49" s="123"/>
      <c r="AL49" s="125"/>
      <c r="AM49" s="126"/>
      <c r="AN49" s="127"/>
      <c r="AP49" s="73" t="e">
        <f>(AP48-AA48*465)</f>
        <v>#VALUE!</v>
      </c>
      <c r="AQ49" s="73"/>
      <c r="AR49" s="74">
        <v>30</v>
      </c>
      <c r="AS49" s="75" t="s">
        <v>30</v>
      </c>
      <c r="AT49" s="74">
        <v>105</v>
      </c>
      <c r="AU49" s="117">
        <f>IF(CA49-CA48-CA47=CA41,1,2)</f>
        <v>1</v>
      </c>
      <c r="AV49" s="117"/>
      <c r="AW49" s="117"/>
      <c r="AX49" s="117"/>
    </row>
    <row r="50" spans="2:50" s="5" customFormat="1" ht="18" customHeight="1" x14ac:dyDescent="0.15">
      <c r="B50" s="98"/>
      <c r="C50" s="100"/>
      <c r="D50" s="101"/>
      <c r="E50" s="102"/>
      <c r="F50" s="106" t="s">
        <v>28</v>
      </c>
      <c r="G50" s="107"/>
      <c r="H50" s="108"/>
      <c r="I50" s="109"/>
      <c r="J50" s="110"/>
      <c r="K50" s="65"/>
      <c r="L50" s="66" t="s">
        <v>30</v>
      </c>
      <c r="M50" s="67"/>
      <c r="N50" s="88">
        <f t="shared" si="0"/>
        <v>0</v>
      </c>
      <c r="O50" s="89">
        <f>MAX(MIN(AZ$5,N51),AZ$3)-MIN(AZ$5,MAX(AZ$3,N50))</f>
        <v>0</v>
      </c>
      <c r="P50" s="89">
        <f>MAX(MIN(AZ$7,N51),AZ$6)-MIN(AZ$7,MAX(AZ$6,N50))</f>
        <v>0</v>
      </c>
      <c r="Q50" s="89">
        <f>MAX(MIN(AZ$4,N51),AZ$8)-MIN(AZ$4,MAX(AZ$8,N50))</f>
        <v>0</v>
      </c>
      <c r="R50" s="89">
        <f>N51-N50</f>
        <v>0</v>
      </c>
      <c r="S50" s="89">
        <f t="shared" si="1"/>
        <v>0</v>
      </c>
      <c r="T50" s="90">
        <f t="shared" si="2"/>
        <v>0</v>
      </c>
      <c r="U50" s="111">
        <f>IF(C50="休業中",IF(AND(T51&gt;=TIMEVALUE("7:00:01"),B50=""),1,0),IF(AND(T50&gt;=TIMEVALUE("7:00:01"),B50=""),1,0))</f>
        <v>0</v>
      </c>
      <c r="V50" s="112"/>
      <c r="W50" s="115" t="str">
        <f>IF(AND(U50&gt;=1,X50&gt;=1),"・","")</f>
        <v/>
      </c>
      <c r="X50" s="129">
        <f>IF(C50="休業中",IF(AND(T51&gt;=TIMEVALUE("7:00:01"),B50=""),0,IF(B50="分まで取得",HOUR(T51),CEILING(T51,1/24)*24)),IF(AND(T50&gt;=TIMEVALUE("7:00:01"),B50=""),0,IF(B50="分まで取得",HOUR(T50),CEILING(T50,1/24)*24)))</f>
        <v>0</v>
      </c>
      <c r="Y50" s="131" t="str">
        <f>IF(OR(X50&gt;=1,Z50&lt;=59),"：","")</f>
        <v/>
      </c>
      <c r="Z50" s="133" t="str">
        <f>IF(C50="休業中",IF(T51=TIMEVALUE("0:00:00"),"",IF(B50="分まで取得",MINUTE(T51),0)),IF(T50=TIMEVALUE("0:0:00"),"",IF(B50="分まで取得",MINUTE(T50),0)))</f>
        <v/>
      </c>
      <c r="AA50" s="135" t="str">
        <f>IF(K50&gt;0,ROUNDDOWN(AP50/465,0),"")</f>
        <v/>
      </c>
      <c r="AB50" s="136"/>
      <c r="AC50" s="136" t="str">
        <f>IF(COUNT(AA50,AD50,AF50)&gt;0,"日","")</f>
        <v/>
      </c>
      <c r="AD50" s="118" t="str">
        <f>IF(K50&gt;0,ROUNDDOWN(AP51/60,0),"")</f>
        <v/>
      </c>
      <c r="AE50" s="107" t="s">
        <v>30</v>
      </c>
      <c r="AF50" s="121" t="str">
        <f>IF(K50&gt;0,AP51-AD50*60,"")</f>
        <v/>
      </c>
      <c r="AG50" s="123"/>
      <c r="AH50" s="123"/>
      <c r="AI50" s="123"/>
      <c r="AJ50" s="123"/>
      <c r="AK50" s="123"/>
      <c r="AL50" s="106"/>
      <c r="AM50" s="124"/>
      <c r="AN50" s="127"/>
      <c r="AP50" s="72" t="e">
        <f>AP48-U50:U51*465-X50*60-Z50</f>
        <v>#VALUE!</v>
      </c>
      <c r="AQ50" s="73"/>
      <c r="AR50" s="74">
        <v>23</v>
      </c>
      <c r="AS50" s="75" t="s">
        <v>30</v>
      </c>
      <c r="AT50" s="74">
        <v>75</v>
      </c>
      <c r="AU50" s="148" t="s">
        <v>33</v>
      </c>
      <c r="AV50" s="148"/>
      <c r="AW50" s="148" t="s">
        <v>0</v>
      </c>
      <c r="AX50" s="148"/>
    </row>
    <row r="51" spans="2:50" s="5" customFormat="1" ht="18" customHeight="1" x14ac:dyDescent="0.15">
      <c r="B51" s="158"/>
      <c r="C51" s="159"/>
      <c r="D51" s="160"/>
      <c r="E51" s="161"/>
      <c r="F51" s="125" t="s">
        <v>29</v>
      </c>
      <c r="G51" s="120"/>
      <c r="H51" s="164"/>
      <c r="I51" s="165"/>
      <c r="J51" s="166"/>
      <c r="K51" s="78"/>
      <c r="L51" s="79" t="s">
        <v>30</v>
      </c>
      <c r="M51" s="80"/>
      <c r="N51" s="81">
        <f t="shared" si="0"/>
        <v>0</v>
      </c>
      <c r="O51" s="82">
        <f>MAX(MIN(BB$5,N51),BB$3)-MIN(BB$5,MAX(BB$3,N50))</f>
        <v>0</v>
      </c>
      <c r="P51" s="82">
        <f>MAX(MIN(BB$7,N51),BB$6)-MIN(BB$7,MAX(BB$6,N50))</f>
        <v>0</v>
      </c>
      <c r="Q51" s="82">
        <f>MAX(MIN(BB$4,N51),BB$8)-MIN(BB$4,MAX(BB$8,N50))</f>
        <v>0</v>
      </c>
      <c r="R51" s="82">
        <f>N51-N50</f>
        <v>0</v>
      </c>
      <c r="S51" s="82">
        <f t="shared" si="1"/>
        <v>0</v>
      </c>
      <c r="T51" s="83">
        <f t="shared" si="2"/>
        <v>0</v>
      </c>
      <c r="U51" s="162"/>
      <c r="V51" s="163"/>
      <c r="W51" s="128"/>
      <c r="X51" s="130"/>
      <c r="Y51" s="132"/>
      <c r="Z51" s="134"/>
      <c r="AA51" s="137"/>
      <c r="AB51" s="138"/>
      <c r="AC51" s="138"/>
      <c r="AD51" s="119"/>
      <c r="AE51" s="120"/>
      <c r="AF51" s="122"/>
      <c r="AG51" s="123"/>
      <c r="AH51" s="123"/>
      <c r="AI51" s="123"/>
      <c r="AJ51" s="123"/>
      <c r="AK51" s="123"/>
      <c r="AL51" s="125"/>
      <c r="AM51" s="126"/>
      <c r="AN51" s="127"/>
      <c r="AP51" s="73" t="e">
        <f>(AP50-AA50*465)</f>
        <v>#VALUE!</v>
      </c>
      <c r="AQ51" s="73"/>
      <c r="AR51" s="74">
        <v>30</v>
      </c>
      <c r="AS51" s="75" t="s">
        <v>30</v>
      </c>
      <c r="AT51" s="74">
        <v>105</v>
      </c>
      <c r="AU51" s="117">
        <f>IF(CA51-CA50-CA49=CA43,1,2)</f>
        <v>1</v>
      </c>
      <c r="AV51" s="117"/>
      <c r="AW51" s="117"/>
      <c r="AX51" s="117"/>
    </row>
    <row r="52" spans="2:50" s="5" customFormat="1" ht="18" customHeight="1" x14ac:dyDescent="0.15">
      <c r="B52" s="98"/>
      <c r="C52" s="100"/>
      <c r="D52" s="101"/>
      <c r="E52" s="102"/>
      <c r="F52" s="106" t="s">
        <v>28</v>
      </c>
      <c r="G52" s="107"/>
      <c r="H52" s="108"/>
      <c r="I52" s="109"/>
      <c r="J52" s="110"/>
      <c r="K52" s="65"/>
      <c r="L52" s="66" t="s">
        <v>30</v>
      </c>
      <c r="M52" s="67"/>
      <c r="N52" s="88">
        <f t="shared" si="0"/>
        <v>0</v>
      </c>
      <c r="O52" s="89">
        <f>MAX(MIN(AZ$5,N53),AZ$3)-MIN(AZ$5,MAX(AZ$3,N52))</f>
        <v>0</v>
      </c>
      <c r="P52" s="89">
        <f>MAX(MIN(AZ$7,N53),AZ$6)-MIN(AZ$7,MAX(AZ$6,N52))</f>
        <v>0</v>
      </c>
      <c r="Q52" s="89">
        <f>MAX(MIN(AZ$4,N53),AZ$8)-MIN(AZ$4,MAX(AZ$8,N52))</f>
        <v>0</v>
      </c>
      <c r="R52" s="89">
        <f>N53-N52</f>
        <v>0</v>
      </c>
      <c r="S52" s="89">
        <f t="shared" si="1"/>
        <v>0</v>
      </c>
      <c r="T52" s="90">
        <f t="shared" si="2"/>
        <v>0</v>
      </c>
      <c r="U52" s="111">
        <f>IF(C52="休業中",IF(AND(T53&gt;=TIMEVALUE("7:00:01"),B52=""),1,0),IF(AND(T52&gt;=TIMEVALUE("7:00:01"),B52=""),1,0))</f>
        <v>0</v>
      </c>
      <c r="V52" s="112"/>
      <c r="W52" s="115" t="str">
        <f>IF(AND(U52&gt;=1,X52&gt;=1),"・","")</f>
        <v/>
      </c>
      <c r="X52" s="129">
        <f>IF(C52="休業中",IF(AND(T53&gt;=TIMEVALUE("7:00:01"),B52=""),0,IF(B52="分まで取得",HOUR(T53),CEILING(T53,1/24)*24)),IF(AND(T52&gt;=TIMEVALUE("7:00:01"),B52=""),0,IF(B52="分まで取得",HOUR(T52),CEILING(T52,1/24)*24)))</f>
        <v>0</v>
      </c>
      <c r="Y52" s="131" t="str">
        <f>IF(OR(X52&gt;=1,Z52&lt;=59),"：","")</f>
        <v/>
      </c>
      <c r="Z52" s="133" t="str">
        <f>IF(C52="休業中",IF(T53=TIMEVALUE("0:00:00"),"",IF(B52="分まで取得",MINUTE(T53),0)),IF(T52=TIMEVALUE("0:0:00"),"",IF(B52="分まで取得",MINUTE(T52),0)))</f>
        <v/>
      </c>
      <c r="AA52" s="135" t="str">
        <f>IF(K52&gt;0,ROUNDDOWN(AP52/465,0),"")</f>
        <v/>
      </c>
      <c r="AB52" s="136"/>
      <c r="AC52" s="136" t="str">
        <f>IF(COUNT(AA52,AD52,AF52)&gt;0,"日","")</f>
        <v/>
      </c>
      <c r="AD52" s="118" t="str">
        <f>IF(K52&gt;0,ROUNDDOWN(AP53/60,0),"")</f>
        <v/>
      </c>
      <c r="AE52" s="107" t="s">
        <v>30</v>
      </c>
      <c r="AF52" s="121" t="str">
        <f>IF(K52&gt;0,AP53-AD52*60,"")</f>
        <v/>
      </c>
      <c r="AG52" s="123"/>
      <c r="AH52" s="123"/>
      <c r="AI52" s="123"/>
      <c r="AJ52" s="123"/>
      <c r="AK52" s="123"/>
      <c r="AL52" s="106"/>
      <c r="AM52" s="124"/>
      <c r="AN52" s="127"/>
      <c r="AP52" s="72" t="e">
        <f>AP50-U52:U53*465-X52*60-Z52</f>
        <v>#VALUE!</v>
      </c>
      <c r="AQ52" s="73"/>
      <c r="AR52" s="74">
        <v>23</v>
      </c>
      <c r="AS52" s="75" t="s">
        <v>30</v>
      </c>
      <c r="AT52" s="74">
        <v>75</v>
      </c>
      <c r="AU52" s="148" t="s">
        <v>33</v>
      </c>
      <c r="AV52" s="148"/>
      <c r="AW52" s="148" t="s">
        <v>0</v>
      </c>
      <c r="AX52" s="148"/>
    </row>
    <row r="53" spans="2:50" s="5" customFormat="1" ht="18" customHeight="1" x14ac:dyDescent="0.15">
      <c r="B53" s="158"/>
      <c r="C53" s="159"/>
      <c r="D53" s="160"/>
      <c r="E53" s="161"/>
      <c r="F53" s="125" t="s">
        <v>29</v>
      </c>
      <c r="G53" s="120"/>
      <c r="H53" s="164"/>
      <c r="I53" s="165"/>
      <c r="J53" s="166"/>
      <c r="K53" s="78"/>
      <c r="L53" s="79" t="s">
        <v>30</v>
      </c>
      <c r="M53" s="80"/>
      <c r="N53" s="81">
        <f t="shared" si="0"/>
        <v>0</v>
      </c>
      <c r="O53" s="82">
        <f>MAX(MIN(BB$5,N53),BB$3)-MIN(BB$5,MAX(BB$3,N52))</f>
        <v>0</v>
      </c>
      <c r="P53" s="82">
        <f>MAX(MIN(BB$7,N53),BB$6)-MIN(BB$7,MAX(BB$6,N52))</f>
        <v>0</v>
      </c>
      <c r="Q53" s="82">
        <f>MAX(MIN(BB$4,N53),BB$8)-MIN(BB$4,MAX(BB$8,N52))</f>
        <v>0</v>
      </c>
      <c r="R53" s="82">
        <f>N53-N52</f>
        <v>0</v>
      </c>
      <c r="S53" s="82">
        <f t="shared" si="1"/>
        <v>0</v>
      </c>
      <c r="T53" s="83">
        <f t="shared" si="2"/>
        <v>0</v>
      </c>
      <c r="U53" s="162"/>
      <c r="V53" s="163"/>
      <c r="W53" s="128"/>
      <c r="X53" s="130"/>
      <c r="Y53" s="132"/>
      <c r="Z53" s="134"/>
      <c r="AA53" s="137"/>
      <c r="AB53" s="138"/>
      <c r="AC53" s="138"/>
      <c r="AD53" s="119"/>
      <c r="AE53" s="120"/>
      <c r="AF53" s="122"/>
      <c r="AG53" s="123"/>
      <c r="AH53" s="123"/>
      <c r="AI53" s="123"/>
      <c r="AJ53" s="123"/>
      <c r="AK53" s="123"/>
      <c r="AL53" s="125"/>
      <c r="AM53" s="126"/>
      <c r="AN53" s="127"/>
      <c r="AP53" s="73" t="e">
        <f>(AP52-AA52*465)</f>
        <v>#VALUE!</v>
      </c>
      <c r="AQ53" s="73"/>
      <c r="AR53" s="74">
        <v>30</v>
      </c>
      <c r="AS53" s="75" t="s">
        <v>30</v>
      </c>
      <c r="AT53" s="74">
        <v>105</v>
      </c>
      <c r="AU53" s="117">
        <f>IF(CA53-CA52-CA51=CA45,1,2)</f>
        <v>1</v>
      </c>
      <c r="AV53" s="117"/>
      <c r="AW53" s="117"/>
      <c r="AX53" s="117"/>
    </row>
    <row r="54" spans="2:50" s="5" customFormat="1" ht="18" customHeight="1" x14ac:dyDescent="0.15">
      <c r="B54" s="98"/>
      <c r="C54" s="100"/>
      <c r="D54" s="101"/>
      <c r="E54" s="102"/>
      <c r="F54" s="106" t="s">
        <v>28</v>
      </c>
      <c r="G54" s="107"/>
      <c r="H54" s="108"/>
      <c r="I54" s="109"/>
      <c r="J54" s="110"/>
      <c r="K54" s="65"/>
      <c r="L54" s="66" t="s">
        <v>30</v>
      </c>
      <c r="M54" s="67"/>
      <c r="N54" s="88">
        <f t="shared" si="0"/>
        <v>0</v>
      </c>
      <c r="O54" s="89">
        <f>MAX(MIN(AZ$5,N55),AZ$3)-MIN(AZ$5,MAX(AZ$3,N54))</f>
        <v>0</v>
      </c>
      <c r="P54" s="89">
        <f>MAX(MIN(AZ$7,N55),AZ$6)-MIN(AZ$7,MAX(AZ$6,N54))</f>
        <v>0</v>
      </c>
      <c r="Q54" s="89">
        <f>MAX(MIN(AZ$4,N55),AZ$8)-MIN(AZ$4,MAX(AZ$8,N54))</f>
        <v>0</v>
      </c>
      <c r="R54" s="89">
        <f>N55-N54</f>
        <v>0</v>
      </c>
      <c r="S54" s="89">
        <f t="shared" si="1"/>
        <v>0</v>
      </c>
      <c r="T54" s="90">
        <f t="shared" si="2"/>
        <v>0</v>
      </c>
      <c r="U54" s="111">
        <f>IF(C54="休業中",IF(AND(T55&gt;=TIMEVALUE("7:00:01"),B54=""),1,0),IF(AND(T54&gt;=TIMEVALUE("7:00:01"),B54=""),1,0))</f>
        <v>0</v>
      </c>
      <c r="V54" s="112"/>
      <c r="W54" s="115" t="str">
        <f>IF(AND(U54&gt;=1,X54&gt;=1),"・","")</f>
        <v/>
      </c>
      <c r="X54" s="129">
        <f>IF(C54="休業中",IF(AND(T55&gt;=TIMEVALUE("7:00:01"),B54=""),0,IF(B54="分まで取得",HOUR(T55),CEILING(T55,1/24)*24)),IF(AND(T54&gt;=TIMEVALUE("7:00:01"),B54=""),0,IF(B54="分まで取得",HOUR(T54),CEILING(T54,1/24)*24)))</f>
        <v>0</v>
      </c>
      <c r="Y54" s="131" t="str">
        <f>IF(OR(X54&gt;=1,Z54&lt;=59),"：","")</f>
        <v/>
      </c>
      <c r="Z54" s="133" t="str">
        <f>IF(C54="休業中",IF(T55=TIMEVALUE("0:00:00"),"",IF(B54="分まで取得",MINUTE(T55),0)),IF(T54=TIMEVALUE("0:0:00"),"",IF(B54="分まで取得",MINUTE(T54),0)))</f>
        <v/>
      </c>
      <c r="AA54" s="135" t="str">
        <f>IF(K54&gt;0,ROUNDDOWN(AP54/465,0),"")</f>
        <v/>
      </c>
      <c r="AB54" s="136"/>
      <c r="AC54" s="136" t="str">
        <f>IF(COUNT(AA54,AD54,AF54)&gt;0,"日","")</f>
        <v/>
      </c>
      <c r="AD54" s="118" t="str">
        <f>IF(K54&gt;0,ROUNDDOWN(AP55/60,0),"")</f>
        <v/>
      </c>
      <c r="AE54" s="107" t="s">
        <v>30</v>
      </c>
      <c r="AF54" s="121" t="str">
        <f>IF(K54&gt;0,AP55-AD54*60,"")</f>
        <v/>
      </c>
      <c r="AG54" s="123"/>
      <c r="AH54" s="123"/>
      <c r="AI54" s="123"/>
      <c r="AJ54" s="123"/>
      <c r="AK54" s="123"/>
      <c r="AL54" s="106"/>
      <c r="AM54" s="124"/>
      <c r="AN54" s="127"/>
      <c r="AP54" s="72" t="e">
        <f>AP52-U54:U55*465-X54*60-Z54</f>
        <v>#VALUE!</v>
      </c>
      <c r="AQ54" s="73"/>
      <c r="AR54" s="74">
        <v>23</v>
      </c>
      <c r="AS54" s="75" t="s">
        <v>30</v>
      </c>
      <c r="AT54" s="74">
        <v>75</v>
      </c>
      <c r="AU54" s="148" t="s">
        <v>33</v>
      </c>
      <c r="AV54" s="148"/>
      <c r="AW54" s="148" t="s">
        <v>0</v>
      </c>
      <c r="AX54" s="148"/>
    </row>
    <row r="55" spans="2:50" s="5" customFormat="1" ht="18" customHeight="1" x14ac:dyDescent="0.15">
      <c r="B55" s="158"/>
      <c r="C55" s="159"/>
      <c r="D55" s="160"/>
      <c r="E55" s="161"/>
      <c r="F55" s="125" t="s">
        <v>29</v>
      </c>
      <c r="G55" s="120"/>
      <c r="H55" s="164"/>
      <c r="I55" s="165"/>
      <c r="J55" s="166"/>
      <c r="K55" s="78"/>
      <c r="L55" s="79" t="s">
        <v>30</v>
      </c>
      <c r="M55" s="80"/>
      <c r="N55" s="81">
        <f t="shared" si="0"/>
        <v>0</v>
      </c>
      <c r="O55" s="82">
        <f>MAX(MIN(BB$5,N55),BB$3)-MIN(BB$5,MAX(BB$3,N54))</f>
        <v>0</v>
      </c>
      <c r="P55" s="82">
        <f>MAX(MIN(BB$7,N55),BB$6)-MIN(BB$7,MAX(BB$6,N54))</f>
        <v>0</v>
      </c>
      <c r="Q55" s="82">
        <f>MAX(MIN(BB$4,N55),BB$8)-MIN(BB$4,MAX(BB$8,N54))</f>
        <v>0</v>
      </c>
      <c r="R55" s="82">
        <f>N55-N54</f>
        <v>0</v>
      </c>
      <c r="S55" s="82">
        <f t="shared" si="1"/>
        <v>0</v>
      </c>
      <c r="T55" s="83">
        <f t="shared" si="2"/>
        <v>0</v>
      </c>
      <c r="U55" s="162"/>
      <c r="V55" s="163"/>
      <c r="W55" s="128"/>
      <c r="X55" s="130"/>
      <c r="Y55" s="132"/>
      <c r="Z55" s="134"/>
      <c r="AA55" s="137"/>
      <c r="AB55" s="138"/>
      <c r="AC55" s="138"/>
      <c r="AD55" s="119"/>
      <c r="AE55" s="120"/>
      <c r="AF55" s="122"/>
      <c r="AG55" s="123"/>
      <c r="AH55" s="123"/>
      <c r="AI55" s="123"/>
      <c r="AJ55" s="123"/>
      <c r="AK55" s="123"/>
      <c r="AL55" s="125"/>
      <c r="AM55" s="126"/>
      <c r="AN55" s="127"/>
      <c r="AP55" s="73" t="e">
        <f>(AP54-AA54*465)</f>
        <v>#VALUE!</v>
      </c>
      <c r="AQ55" s="73"/>
      <c r="AR55" s="74">
        <v>30</v>
      </c>
      <c r="AS55" s="75" t="s">
        <v>30</v>
      </c>
      <c r="AT55" s="74">
        <v>105</v>
      </c>
      <c r="AU55" s="117">
        <f>IF(CA55-CA54-CA53=CA47,1,2)</f>
        <v>1</v>
      </c>
      <c r="AV55" s="117"/>
      <c r="AW55" s="117"/>
      <c r="AX55" s="117"/>
    </row>
    <row r="56" spans="2:50" s="5" customFormat="1" ht="18" customHeight="1" x14ac:dyDescent="0.15">
      <c r="B56" s="98"/>
      <c r="C56" s="100"/>
      <c r="D56" s="101"/>
      <c r="E56" s="102"/>
      <c r="F56" s="106" t="s">
        <v>28</v>
      </c>
      <c r="G56" s="107"/>
      <c r="H56" s="108"/>
      <c r="I56" s="109"/>
      <c r="J56" s="110"/>
      <c r="K56" s="65"/>
      <c r="L56" s="66" t="s">
        <v>30</v>
      </c>
      <c r="M56" s="67"/>
      <c r="N56" s="88">
        <f t="shared" si="0"/>
        <v>0</v>
      </c>
      <c r="O56" s="89">
        <f>MAX(MIN(AZ$5,N57),AZ$3)-MIN(AZ$5,MAX(AZ$3,N56))</f>
        <v>0</v>
      </c>
      <c r="P56" s="89">
        <f>MAX(MIN(AZ$7,N57),AZ$6)-MIN(AZ$7,MAX(AZ$6,N56))</f>
        <v>0</v>
      </c>
      <c r="Q56" s="89">
        <f>MAX(MIN(AZ$4,N57),AZ$8)-MIN(AZ$4,MAX(AZ$8,N56))</f>
        <v>0</v>
      </c>
      <c r="R56" s="89">
        <f>N57-N56</f>
        <v>0</v>
      </c>
      <c r="S56" s="89">
        <f t="shared" si="1"/>
        <v>0</v>
      </c>
      <c r="T56" s="90">
        <f t="shared" si="2"/>
        <v>0</v>
      </c>
      <c r="U56" s="111">
        <f>IF(C56="休業中",IF(AND(T57&gt;=TIMEVALUE("7:00:01"),B56=""),1,0),IF(AND(T56&gt;=TIMEVALUE("7:00:01"),B56=""),1,0))</f>
        <v>0</v>
      </c>
      <c r="V56" s="112"/>
      <c r="W56" s="115" t="str">
        <f>IF(AND(U56&gt;=1,X56&gt;=1),"・","")</f>
        <v/>
      </c>
      <c r="X56" s="129">
        <f>IF(C56="休業中",IF(AND(T57&gt;=TIMEVALUE("7:00:01"),B56=""),0,IF(B56="分まで取得",HOUR(T57),CEILING(T57,1/24)*24)),IF(AND(T56&gt;=TIMEVALUE("7:00:01"),B56=""),0,IF(B56="分まで取得",HOUR(T56),CEILING(T56,1/24)*24)))</f>
        <v>0</v>
      </c>
      <c r="Y56" s="131" t="str">
        <f>IF(OR(X56&gt;=1,Z56&lt;=59),"：","")</f>
        <v/>
      </c>
      <c r="Z56" s="133" t="str">
        <f>IF(C56="休業中",IF(T57=TIMEVALUE("0:00:00"),"",IF(B56="分まで取得",MINUTE(T57),0)),IF(T56=TIMEVALUE("0:0:00"),"",IF(B56="分まで取得",MINUTE(T56),0)))</f>
        <v/>
      </c>
      <c r="AA56" s="135" t="str">
        <f>IF(K56&gt;0,ROUNDDOWN(AP56/465,0),"")</f>
        <v/>
      </c>
      <c r="AB56" s="136"/>
      <c r="AC56" s="136" t="str">
        <f>IF(COUNT(AA56,AD56,AF56)&gt;0,"日","")</f>
        <v/>
      </c>
      <c r="AD56" s="118" t="str">
        <f>IF(K56&gt;0,ROUNDDOWN(AP57/60,0),"")</f>
        <v/>
      </c>
      <c r="AE56" s="107" t="s">
        <v>30</v>
      </c>
      <c r="AF56" s="121" t="str">
        <f>IF(K56&gt;0,AP57-AD56*60,"")</f>
        <v/>
      </c>
      <c r="AG56" s="123"/>
      <c r="AH56" s="123"/>
      <c r="AI56" s="123"/>
      <c r="AJ56" s="123"/>
      <c r="AK56" s="123"/>
      <c r="AL56" s="106"/>
      <c r="AM56" s="124"/>
      <c r="AN56" s="127"/>
      <c r="AP56" s="72" t="e">
        <f>AP54-U56:U57*465-X56*60-Z56</f>
        <v>#VALUE!</v>
      </c>
      <c r="AQ56" s="73"/>
      <c r="AR56" s="74">
        <v>23</v>
      </c>
      <c r="AS56" s="75" t="s">
        <v>30</v>
      </c>
      <c r="AT56" s="74">
        <v>75</v>
      </c>
      <c r="AU56" s="148" t="s">
        <v>33</v>
      </c>
      <c r="AV56" s="148"/>
      <c r="AW56" s="148" t="s">
        <v>0</v>
      </c>
      <c r="AX56" s="148"/>
    </row>
    <row r="57" spans="2:50" s="5" customFormat="1" ht="18" customHeight="1" x14ac:dyDescent="0.15">
      <c r="B57" s="158"/>
      <c r="C57" s="159"/>
      <c r="D57" s="160"/>
      <c r="E57" s="161"/>
      <c r="F57" s="125" t="s">
        <v>29</v>
      </c>
      <c r="G57" s="120"/>
      <c r="H57" s="164"/>
      <c r="I57" s="165"/>
      <c r="J57" s="166"/>
      <c r="K57" s="78"/>
      <c r="L57" s="79" t="s">
        <v>30</v>
      </c>
      <c r="M57" s="80"/>
      <c r="N57" s="81">
        <f t="shared" si="0"/>
        <v>0</v>
      </c>
      <c r="O57" s="82">
        <f>MAX(MIN(BB$5,N57),BB$3)-MIN(BB$5,MAX(BB$3,N56))</f>
        <v>0</v>
      </c>
      <c r="P57" s="82">
        <f>MAX(MIN(BB$7,N57),BB$6)-MIN(BB$7,MAX(BB$6,N56))</f>
        <v>0</v>
      </c>
      <c r="Q57" s="82">
        <f>MAX(MIN(BB$4,N57),BB$8)-MIN(BB$4,MAX(BB$8,N56))</f>
        <v>0</v>
      </c>
      <c r="R57" s="82">
        <f>N57-N56</f>
        <v>0</v>
      </c>
      <c r="S57" s="82">
        <f t="shared" si="1"/>
        <v>0</v>
      </c>
      <c r="T57" s="83">
        <f t="shared" si="2"/>
        <v>0</v>
      </c>
      <c r="U57" s="162"/>
      <c r="V57" s="163"/>
      <c r="W57" s="128"/>
      <c r="X57" s="130"/>
      <c r="Y57" s="132"/>
      <c r="Z57" s="134"/>
      <c r="AA57" s="137"/>
      <c r="AB57" s="138"/>
      <c r="AC57" s="138"/>
      <c r="AD57" s="119"/>
      <c r="AE57" s="120"/>
      <c r="AF57" s="122"/>
      <c r="AG57" s="123"/>
      <c r="AH57" s="123"/>
      <c r="AI57" s="123"/>
      <c r="AJ57" s="123"/>
      <c r="AK57" s="123"/>
      <c r="AL57" s="125"/>
      <c r="AM57" s="126"/>
      <c r="AN57" s="127"/>
      <c r="AP57" s="73" t="e">
        <f>(AP56-AA56*465)</f>
        <v>#VALUE!</v>
      </c>
      <c r="AQ57" s="73"/>
      <c r="AR57" s="74">
        <v>30</v>
      </c>
      <c r="AS57" s="75" t="s">
        <v>30</v>
      </c>
      <c r="AT57" s="74">
        <v>105</v>
      </c>
      <c r="AU57" s="117">
        <f>IF(CA57-CA56-CA55=CA49,1,2)</f>
        <v>1</v>
      </c>
      <c r="AV57" s="117"/>
      <c r="AW57" s="117"/>
      <c r="AX57" s="117"/>
    </row>
    <row r="58" spans="2:50" s="5" customFormat="1" ht="18" customHeight="1" x14ac:dyDescent="0.15">
      <c r="B58" s="98"/>
      <c r="C58" s="100"/>
      <c r="D58" s="101"/>
      <c r="E58" s="102"/>
      <c r="F58" s="106" t="s">
        <v>28</v>
      </c>
      <c r="G58" s="107"/>
      <c r="H58" s="108"/>
      <c r="I58" s="109"/>
      <c r="J58" s="110"/>
      <c r="K58" s="65"/>
      <c r="L58" s="66" t="s">
        <v>30</v>
      </c>
      <c r="M58" s="67"/>
      <c r="N58" s="88">
        <f t="shared" si="0"/>
        <v>0</v>
      </c>
      <c r="O58" s="89">
        <f>MAX(MIN(AZ$5,N59),AZ$3)-MIN(AZ$5,MAX(AZ$3,N58))</f>
        <v>0</v>
      </c>
      <c r="P58" s="89">
        <f>MAX(MIN(AZ$7,N59),AZ$6)-MIN(AZ$7,MAX(AZ$6,N58))</f>
        <v>0</v>
      </c>
      <c r="Q58" s="89">
        <f>MAX(MIN(AZ$4,N59),AZ$8)-MIN(AZ$4,MAX(AZ$8,N58))</f>
        <v>0</v>
      </c>
      <c r="R58" s="89">
        <f>N59-N58</f>
        <v>0</v>
      </c>
      <c r="S58" s="89">
        <f t="shared" si="1"/>
        <v>0</v>
      </c>
      <c r="T58" s="90">
        <f t="shared" si="2"/>
        <v>0</v>
      </c>
      <c r="U58" s="111">
        <f>IF(C58="休業中",IF(AND(T59&gt;=TIMEVALUE("7:00:01"),B58=""),1,0),IF(AND(T58&gt;=TIMEVALUE("7:00:01"),B58=""),1,0))</f>
        <v>0</v>
      </c>
      <c r="V58" s="112"/>
      <c r="W58" s="115" t="str">
        <f>IF(AND(U58&gt;=1,X58&gt;=1),"・","")</f>
        <v/>
      </c>
      <c r="X58" s="129">
        <f>IF(C58="休業中",IF(AND(T59&gt;=TIMEVALUE("7:00:01"),B58=""),0,IF(B58="分まで取得",HOUR(T59),CEILING(T59,1/24)*24)),IF(AND(T58&gt;=TIMEVALUE("7:00:01"),B58=""),0,IF(B58="分まで取得",HOUR(T58),CEILING(T58,1/24)*24)))</f>
        <v>0</v>
      </c>
      <c r="Y58" s="131" t="str">
        <f>IF(OR(X58&gt;=1,Z58&lt;=59),"：","")</f>
        <v/>
      </c>
      <c r="Z58" s="133" t="str">
        <f>IF(C58="休業中",IF(T59=TIMEVALUE("0:00:00"),"",IF(B58="分まで取得",MINUTE(T59),0)),IF(T58=TIMEVALUE("0:0:00"),"",IF(B58="分まで取得",MINUTE(T58),0)))</f>
        <v/>
      </c>
      <c r="AA58" s="135" t="str">
        <f>IF(K58&gt;0,ROUNDDOWN(AP58/465,0),"")</f>
        <v/>
      </c>
      <c r="AB58" s="136"/>
      <c r="AC58" s="136" t="str">
        <f>IF(COUNT(AA58,AD58,AF58)&gt;0,"日","")</f>
        <v/>
      </c>
      <c r="AD58" s="118" t="str">
        <f>IF(K58&gt;0,ROUNDDOWN(AP59/60,0),"")</f>
        <v/>
      </c>
      <c r="AE58" s="107" t="s">
        <v>30</v>
      </c>
      <c r="AF58" s="121" t="str">
        <f>IF(K58&gt;0,AP59-AD58*60,"")</f>
        <v/>
      </c>
      <c r="AG58" s="123"/>
      <c r="AH58" s="123"/>
      <c r="AI58" s="123"/>
      <c r="AJ58" s="123"/>
      <c r="AK58" s="123"/>
      <c r="AL58" s="106"/>
      <c r="AM58" s="124"/>
      <c r="AN58" s="127"/>
      <c r="AP58" s="72" t="e">
        <f>AP56-U58:U59*465-X58*60-Z58</f>
        <v>#VALUE!</v>
      </c>
      <c r="AQ58" s="73"/>
      <c r="AR58" s="74">
        <v>23</v>
      </c>
      <c r="AS58" s="75" t="s">
        <v>30</v>
      </c>
      <c r="AT58" s="74">
        <v>75</v>
      </c>
      <c r="AU58" s="148" t="s">
        <v>33</v>
      </c>
      <c r="AV58" s="148"/>
      <c r="AW58" s="148" t="s">
        <v>0</v>
      </c>
      <c r="AX58" s="148"/>
    </row>
    <row r="59" spans="2:50" s="5" customFormat="1" ht="18" customHeight="1" x14ac:dyDescent="0.15">
      <c r="B59" s="158"/>
      <c r="C59" s="159"/>
      <c r="D59" s="160"/>
      <c r="E59" s="161"/>
      <c r="F59" s="125" t="s">
        <v>29</v>
      </c>
      <c r="G59" s="120"/>
      <c r="H59" s="164"/>
      <c r="I59" s="165"/>
      <c r="J59" s="166"/>
      <c r="K59" s="78"/>
      <c r="L59" s="79" t="s">
        <v>30</v>
      </c>
      <c r="M59" s="80"/>
      <c r="N59" s="81">
        <f t="shared" si="0"/>
        <v>0</v>
      </c>
      <c r="O59" s="82">
        <f>MAX(MIN(BB$5,N59),BB$3)-MIN(BB$5,MAX(BB$3,N58))</f>
        <v>0</v>
      </c>
      <c r="P59" s="82">
        <f>MAX(MIN(BB$7,N59),BB$6)-MIN(BB$7,MAX(BB$6,N58))</f>
        <v>0</v>
      </c>
      <c r="Q59" s="82">
        <f>MAX(MIN(BB$4,N59),BB$8)-MIN(BB$4,MAX(BB$8,N58))</f>
        <v>0</v>
      </c>
      <c r="R59" s="82">
        <f>N59-N58</f>
        <v>0</v>
      </c>
      <c r="S59" s="82">
        <f t="shared" si="1"/>
        <v>0</v>
      </c>
      <c r="T59" s="83">
        <f t="shared" si="2"/>
        <v>0</v>
      </c>
      <c r="U59" s="162"/>
      <c r="V59" s="163"/>
      <c r="W59" s="128"/>
      <c r="X59" s="130"/>
      <c r="Y59" s="132"/>
      <c r="Z59" s="134"/>
      <c r="AA59" s="137"/>
      <c r="AB59" s="138"/>
      <c r="AC59" s="138"/>
      <c r="AD59" s="119"/>
      <c r="AE59" s="120"/>
      <c r="AF59" s="122"/>
      <c r="AG59" s="123"/>
      <c r="AH59" s="123"/>
      <c r="AI59" s="123"/>
      <c r="AJ59" s="123"/>
      <c r="AK59" s="123"/>
      <c r="AL59" s="125"/>
      <c r="AM59" s="126"/>
      <c r="AN59" s="127"/>
      <c r="AP59" s="73" t="e">
        <f>(AP58-AA58*465)</f>
        <v>#VALUE!</v>
      </c>
      <c r="AQ59" s="73"/>
      <c r="AR59" s="74">
        <v>30</v>
      </c>
      <c r="AS59" s="75" t="s">
        <v>30</v>
      </c>
      <c r="AT59" s="74">
        <v>105</v>
      </c>
      <c r="AU59" s="117">
        <f>IF(CA59-CA58-CA57=CA51,1,2)</f>
        <v>1</v>
      </c>
      <c r="AV59" s="117"/>
      <c r="AW59" s="117"/>
      <c r="AX59" s="117"/>
    </row>
    <row r="60" spans="2:50" s="5" customFormat="1" ht="18" customHeight="1" x14ac:dyDescent="0.15">
      <c r="B60" s="98"/>
      <c r="C60" s="100"/>
      <c r="D60" s="101"/>
      <c r="E60" s="102"/>
      <c r="F60" s="106" t="s">
        <v>28</v>
      </c>
      <c r="G60" s="107"/>
      <c r="H60" s="108"/>
      <c r="I60" s="109"/>
      <c r="J60" s="110"/>
      <c r="K60" s="65"/>
      <c r="L60" s="66" t="s">
        <v>30</v>
      </c>
      <c r="M60" s="67"/>
      <c r="N60" s="88">
        <f t="shared" si="0"/>
        <v>0</v>
      </c>
      <c r="O60" s="89">
        <f>MAX(MIN(AZ$5,N61),AZ$3)-MIN(AZ$5,MAX(AZ$3,N60))</f>
        <v>0</v>
      </c>
      <c r="P60" s="89">
        <f>MAX(MIN(AZ$7,N61),AZ$6)-MIN(AZ$7,MAX(AZ$6,N60))</f>
        <v>0</v>
      </c>
      <c r="Q60" s="89">
        <f>MAX(MIN(AZ$4,N61),AZ$8)-MIN(AZ$4,MAX(AZ$8,N60))</f>
        <v>0</v>
      </c>
      <c r="R60" s="89">
        <f>N61-N60</f>
        <v>0</v>
      </c>
      <c r="S60" s="89">
        <f t="shared" si="1"/>
        <v>0</v>
      </c>
      <c r="T60" s="90">
        <f t="shared" si="2"/>
        <v>0</v>
      </c>
      <c r="U60" s="111">
        <f>IF(C60="休業中",IF(AND(T61&gt;=TIMEVALUE("7:00:01"),B60=""),1,0),IF(AND(T60&gt;=TIMEVALUE("7:00:01"),B60=""),1,0))</f>
        <v>0</v>
      </c>
      <c r="V60" s="112"/>
      <c r="W60" s="115" t="str">
        <f>IF(AND(U60&gt;=1,X60&gt;=1),"・","")</f>
        <v/>
      </c>
      <c r="X60" s="129">
        <f>IF(C60="休業中",IF(AND(T61&gt;=TIMEVALUE("7:00:01"),B60=""),0,IF(B60="分まで取得",HOUR(T61),CEILING(T61,1/24)*24)),IF(AND(T60&gt;=TIMEVALUE("7:00:01"),B60=""),0,IF(B60="分まで取得",HOUR(T60),CEILING(T60,1/24)*24)))</f>
        <v>0</v>
      </c>
      <c r="Y60" s="131" t="str">
        <f>IF(OR(X60&gt;=1,Z60&lt;=59),"：","")</f>
        <v/>
      </c>
      <c r="Z60" s="133" t="str">
        <f>IF(C60="休業中",IF(T61=TIMEVALUE("0:00:00"),"",IF(B60="分まで取得",MINUTE(T61),0)),IF(T60=TIMEVALUE("0:0:00"),"",IF(B60="分まで取得",MINUTE(T60),0)))</f>
        <v/>
      </c>
      <c r="AA60" s="135" t="str">
        <f>IF(K60&gt;0,ROUNDDOWN(AP60/465,0),"")</f>
        <v/>
      </c>
      <c r="AB60" s="136"/>
      <c r="AC60" s="136" t="str">
        <f>IF(COUNT(AA60,AD60,AF60)&gt;0,"日","")</f>
        <v/>
      </c>
      <c r="AD60" s="118" t="str">
        <f>IF(K60&gt;0,ROUNDDOWN(AP61/60,0),"")</f>
        <v/>
      </c>
      <c r="AE60" s="107" t="s">
        <v>30</v>
      </c>
      <c r="AF60" s="121" t="str">
        <f>IF(K60&gt;0,AP61-AD60*60,"")</f>
        <v/>
      </c>
      <c r="AG60" s="123"/>
      <c r="AH60" s="123"/>
      <c r="AI60" s="123"/>
      <c r="AJ60" s="123"/>
      <c r="AK60" s="123"/>
      <c r="AL60" s="106"/>
      <c r="AM60" s="124"/>
      <c r="AN60" s="127"/>
      <c r="AP60" s="72" t="e">
        <f>AP58-U60:U61*465-X60*60-Z60</f>
        <v>#VALUE!</v>
      </c>
      <c r="AQ60" s="73"/>
      <c r="AR60" s="74">
        <v>23</v>
      </c>
      <c r="AS60" s="75" t="s">
        <v>30</v>
      </c>
      <c r="AT60" s="74">
        <v>75</v>
      </c>
      <c r="AU60" s="148" t="s">
        <v>33</v>
      </c>
      <c r="AV60" s="148"/>
      <c r="AW60" s="148" t="s">
        <v>0</v>
      </c>
      <c r="AX60" s="148"/>
    </row>
    <row r="61" spans="2:50" s="5" customFormat="1" ht="18" customHeight="1" x14ac:dyDescent="0.15">
      <c r="B61" s="158"/>
      <c r="C61" s="159"/>
      <c r="D61" s="160"/>
      <c r="E61" s="161"/>
      <c r="F61" s="125" t="s">
        <v>29</v>
      </c>
      <c r="G61" s="120"/>
      <c r="H61" s="164"/>
      <c r="I61" s="165"/>
      <c r="J61" s="166"/>
      <c r="K61" s="78"/>
      <c r="L61" s="79" t="s">
        <v>30</v>
      </c>
      <c r="M61" s="80"/>
      <c r="N61" s="81">
        <f t="shared" si="0"/>
        <v>0</v>
      </c>
      <c r="O61" s="82">
        <f>MAX(MIN(BB$5,N61),BB$3)-MIN(BB$5,MAX(BB$3,N60))</f>
        <v>0</v>
      </c>
      <c r="P61" s="82">
        <f>MAX(MIN(BB$7,N61),BB$6)-MIN(BB$7,MAX(BB$6,N60))</f>
        <v>0</v>
      </c>
      <c r="Q61" s="82">
        <f>MAX(MIN(BB$4,N61),BB$8)-MIN(BB$4,MAX(BB$8,N60))</f>
        <v>0</v>
      </c>
      <c r="R61" s="82">
        <f>N61-N60</f>
        <v>0</v>
      </c>
      <c r="S61" s="82">
        <f t="shared" si="1"/>
        <v>0</v>
      </c>
      <c r="T61" s="83">
        <f t="shared" si="2"/>
        <v>0</v>
      </c>
      <c r="U61" s="162"/>
      <c r="V61" s="163"/>
      <c r="W61" s="128"/>
      <c r="X61" s="130"/>
      <c r="Y61" s="132"/>
      <c r="Z61" s="134"/>
      <c r="AA61" s="137"/>
      <c r="AB61" s="138"/>
      <c r="AC61" s="138"/>
      <c r="AD61" s="119"/>
      <c r="AE61" s="120"/>
      <c r="AF61" s="122"/>
      <c r="AG61" s="123"/>
      <c r="AH61" s="123"/>
      <c r="AI61" s="123"/>
      <c r="AJ61" s="123"/>
      <c r="AK61" s="123"/>
      <c r="AL61" s="125"/>
      <c r="AM61" s="126"/>
      <c r="AN61" s="127"/>
      <c r="AP61" s="73" t="e">
        <f>(AP60-AA60*465)</f>
        <v>#VALUE!</v>
      </c>
      <c r="AQ61" s="73"/>
      <c r="AR61" s="74">
        <v>30</v>
      </c>
      <c r="AS61" s="75" t="s">
        <v>30</v>
      </c>
      <c r="AT61" s="74">
        <v>105</v>
      </c>
      <c r="AU61" s="117">
        <f>IF(CA61-CA60-CA59=CA53,1,2)</f>
        <v>1</v>
      </c>
      <c r="AV61" s="117"/>
      <c r="AW61" s="117"/>
      <c r="AX61" s="117"/>
    </row>
    <row r="62" spans="2:50" s="5" customFormat="1" ht="18" customHeight="1" x14ac:dyDescent="0.15">
      <c r="B62" s="98"/>
      <c r="C62" s="100"/>
      <c r="D62" s="101"/>
      <c r="E62" s="102"/>
      <c r="F62" s="106" t="s">
        <v>28</v>
      </c>
      <c r="G62" s="107"/>
      <c r="H62" s="108"/>
      <c r="I62" s="109"/>
      <c r="J62" s="110"/>
      <c r="K62" s="65"/>
      <c r="L62" s="66" t="s">
        <v>30</v>
      </c>
      <c r="M62" s="67"/>
      <c r="N62" s="88">
        <f t="shared" si="0"/>
        <v>0</v>
      </c>
      <c r="O62" s="89">
        <f>MAX(MIN(AZ$5,N63),AZ$3)-MIN(AZ$5,MAX(AZ$3,N62))</f>
        <v>0</v>
      </c>
      <c r="P62" s="89">
        <f>MAX(MIN(AZ$7,N63),AZ$6)-MIN(AZ$7,MAX(AZ$6,N62))</f>
        <v>0</v>
      </c>
      <c r="Q62" s="89">
        <f>MAX(MIN(AZ$4,N63),AZ$8)-MIN(AZ$4,MAX(AZ$8,N62))</f>
        <v>0</v>
      </c>
      <c r="R62" s="89">
        <f>N63-N62</f>
        <v>0</v>
      </c>
      <c r="S62" s="89">
        <f t="shared" si="1"/>
        <v>0</v>
      </c>
      <c r="T62" s="90">
        <f t="shared" si="2"/>
        <v>0</v>
      </c>
      <c r="U62" s="111">
        <f>IF(C62="休業中",IF(AND(T63&gt;=TIMEVALUE("7:00:01"),B62=""),1,0),IF(AND(T62&gt;=TIMEVALUE("7:00:01"),B62=""),1,0))</f>
        <v>0</v>
      </c>
      <c r="V62" s="112"/>
      <c r="W62" s="115" t="str">
        <f>IF(AND(U62&gt;=1,X62&gt;=1),"・","")</f>
        <v/>
      </c>
      <c r="X62" s="129">
        <f>IF(C62="休業中",IF(AND(T63&gt;=TIMEVALUE("7:00:01"),B62=""),0,IF(B62="分まで取得",HOUR(T63),CEILING(T63,1/24)*24)),IF(AND(T62&gt;=TIMEVALUE("7:00:01"),B62=""),0,IF(B62="分まで取得",HOUR(T62),CEILING(T62,1/24)*24)))</f>
        <v>0</v>
      </c>
      <c r="Y62" s="131" t="str">
        <f>IF(OR(X62&gt;=1,Z62&lt;=59),"：","")</f>
        <v/>
      </c>
      <c r="Z62" s="133" t="str">
        <f>IF(C62="休業中",IF(T63=TIMEVALUE("0:00:00"),"",IF(B62="分まで取得",MINUTE(T63),0)),IF(T62=TIMEVALUE("0:0:00"),"",IF(B62="分まで取得",MINUTE(T62),0)))</f>
        <v/>
      </c>
      <c r="AA62" s="135" t="str">
        <f>IF(K62&gt;0,ROUNDDOWN(AP62/465,0),"")</f>
        <v/>
      </c>
      <c r="AB62" s="136"/>
      <c r="AC62" s="136" t="str">
        <f>IF(COUNT(AA62,AD62,AF62)&gt;0,"日","")</f>
        <v/>
      </c>
      <c r="AD62" s="118" t="str">
        <f>IF(K62&gt;0,ROUNDDOWN(AP63/60,0),"")</f>
        <v/>
      </c>
      <c r="AE62" s="107" t="s">
        <v>30</v>
      </c>
      <c r="AF62" s="121" t="str">
        <f>IF(K62&gt;0,AP63-AD62*60,"")</f>
        <v/>
      </c>
      <c r="AG62" s="123"/>
      <c r="AH62" s="123"/>
      <c r="AI62" s="123"/>
      <c r="AJ62" s="123"/>
      <c r="AK62" s="123"/>
      <c r="AL62" s="106"/>
      <c r="AM62" s="124"/>
      <c r="AN62" s="127"/>
      <c r="AP62" s="72" t="e">
        <f>AP60-U62:U63*465-X62*60-Z62</f>
        <v>#VALUE!</v>
      </c>
      <c r="AQ62" s="73"/>
      <c r="AR62" s="74">
        <v>23</v>
      </c>
      <c r="AS62" s="75" t="s">
        <v>30</v>
      </c>
      <c r="AT62" s="74">
        <v>75</v>
      </c>
      <c r="AU62" s="148" t="s">
        <v>33</v>
      </c>
      <c r="AV62" s="148"/>
      <c r="AW62" s="148" t="s">
        <v>0</v>
      </c>
      <c r="AX62" s="148"/>
    </row>
    <row r="63" spans="2:50" s="5" customFormat="1" ht="18" customHeight="1" x14ac:dyDescent="0.15">
      <c r="B63" s="158"/>
      <c r="C63" s="159"/>
      <c r="D63" s="160"/>
      <c r="E63" s="161"/>
      <c r="F63" s="125" t="s">
        <v>29</v>
      </c>
      <c r="G63" s="120"/>
      <c r="H63" s="164"/>
      <c r="I63" s="165"/>
      <c r="J63" s="166"/>
      <c r="K63" s="78"/>
      <c r="L63" s="79" t="s">
        <v>30</v>
      </c>
      <c r="M63" s="80"/>
      <c r="N63" s="81">
        <f t="shared" si="0"/>
        <v>0</v>
      </c>
      <c r="O63" s="82">
        <f>MAX(MIN(BB$5,N63),BB$3)-MIN(BB$5,MAX(BB$3,N62))</f>
        <v>0</v>
      </c>
      <c r="P63" s="82">
        <f>MAX(MIN(BB$7,N63),BB$6)-MIN(BB$7,MAX(BB$6,N62))</f>
        <v>0</v>
      </c>
      <c r="Q63" s="82">
        <f>MAX(MIN(BB$4,N63),BB$8)-MIN(BB$4,MAX(BB$8,N62))</f>
        <v>0</v>
      </c>
      <c r="R63" s="82">
        <f>N63-N62</f>
        <v>0</v>
      </c>
      <c r="S63" s="82">
        <f t="shared" si="1"/>
        <v>0</v>
      </c>
      <c r="T63" s="83">
        <f t="shared" si="2"/>
        <v>0</v>
      </c>
      <c r="U63" s="162"/>
      <c r="V63" s="163"/>
      <c r="W63" s="128"/>
      <c r="X63" s="130"/>
      <c r="Y63" s="132"/>
      <c r="Z63" s="134"/>
      <c r="AA63" s="137"/>
      <c r="AB63" s="138"/>
      <c r="AC63" s="138"/>
      <c r="AD63" s="119"/>
      <c r="AE63" s="120"/>
      <c r="AF63" s="122"/>
      <c r="AG63" s="123"/>
      <c r="AH63" s="123"/>
      <c r="AI63" s="123"/>
      <c r="AJ63" s="123"/>
      <c r="AK63" s="123"/>
      <c r="AL63" s="125"/>
      <c r="AM63" s="126"/>
      <c r="AN63" s="127"/>
      <c r="AP63" s="73" t="e">
        <f>(AP62-AA62*465)</f>
        <v>#VALUE!</v>
      </c>
      <c r="AQ63" s="73"/>
      <c r="AR63" s="74">
        <v>30</v>
      </c>
      <c r="AS63" s="75" t="s">
        <v>30</v>
      </c>
      <c r="AT63" s="74">
        <v>105</v>
      </c>
      <c r="AU63" s="117">
        <f>IF(CA63-CA62-CA61=CA55,1,2)</f>
        <v>1</v>
      </c>
      <c r="AV63" s="117"/>
      <c r="AW63" s="117"/>
      <c r="AX63" s="117"/>
    </row>
    <row r="64" spans="2:50" s="5" customFormat="1" ht="18" customHeight="1" x14ac:dyDescent="0.15">
      <c r="B64" s="98"/>
      <c r="C64" s="100"/>
      <c r="D64" s="101"/>
      <c r="E64" s="102"/>
      <c r="F64" s="106" t="s">
        <v>28</v>
      </c>
      <c r="G64" s="107"/>
      <c r="H64" s="108"/>
      <c r="I64" s="109"/>
      <c r="J64" s="110"/>
      <c r="K64" s="65"/>
      <c r="L64" s="66" t="s">
        <v>30</v>
      </c>
      <c r="M64" s="67"/>
      <c r="N64" s="88">
        <f t="shared" si="0"/>
        <v>0</v>
      </c>
      <c r="O64" s="89">
        <f>MAX(MIN(AZ$5,N65),AZ$3)-MIN(AZ$5,MAX(AZ$3,N64))</f>
        <v>0</v>
      </c>
      <c r="P64" s="89">
        <f>MAX(MIN(AZ$7,N65),AZ$6)-MIN(AZ$7,MAX(AZ$6,N64))</f>
        <v>0</v>
      </c>
      <c r="Q64" s="89">
        <f>MAX(MIN(AZ$4,N65),AZ$8)-MIN(AZ$4,MAX(AZ$8,N64))</f>
        <v>0</v>
      </c>
      <c r="R64" s="89">
        <f>N65-N64</f>
        <v>0</v>
      </c>
      <c r="S64" s="89">
        <f t="shared" si="1"/>
        <v>0</v>
      </c>
      <c r="T64" s="90">
        <f t="shared" si="2"/>
        <v>0</v>
      </c>
      <c r="U64" s="111">
        <f>IF(C64="休業中",IF(AND(T65&gt;=TIMEVALUE("7:00:01"),B64=""),1,0),IF(AND(T64&gt;=TIMEVALUE("7:00:01"),B64=""),1,0))</f>
        <v>0</v>
      </c>
      <c r="V64" s="112"/>
      <c r="W64" s="115" t="str">
        <f>IF(AND(U64&gt;=1,X64&gt;=1),"・","")</f>
        <v/>
      </c>
      <c r="X64" s="129">
        <f>IF(C64="休業中",IF(AND(T65&gt;=TIMEVALUE("7:00:01"),B64=""),0,IF(B64="分まで取得",HOUR(T65),CEILING(T65,1/24)*24)),IF(AND(T64&gt;=TIMEVALUE("7:00:01"),B64=""),0,IF(B64="分まで取得",HOUR(T64),CEILING(T64,1/24)*24)))</f>
        <v>0</v>
      </c>
      <c r="Y64" s="131" t="str">
        <f>IF(OR(X64&gt;=1,Z64&lt;=59),"：","")</f>
        <v/>
      </c>
      <c r="Z64" s="133" t="str">
        <f>IF(C64="休業中",IF(T65=TIMEVALUE("0:00:00"),"",IF(B64="分まで取得",MINUTE(T65),0)),IF(T64=TIMEVALUE("0:0:00"),"",IF(B64="分まで取得",MINUTE(T64),0)))</f>
        <v/>
      </c>
      <c r="AA64" s="135" t="str">
        <f>IF(K64&gt;0,ROUNDDOWN(AP64/465,0),"")</f>
        <v/>
      </c>
      <c r="AB64" s="136"/>
      <c r="AC64" s="136" t="str">
        <f>IF(COUNT(AA64,AD64,AF64)&gt;0,"日","")</f>
        <v/>
      </c>
      <c r="AD64" s="118" t="str">
        <f>IF(K64&gt;0,ROUNDDOWN(AP65/60,0),"")</f>
        <v/>
      </c>
      <c r="AE64" s="107" t="s">
        <v>30</v>
      </c>
      <c r="AF64" s="121" t="str">
        <f>IF(K64&gt;0,AP65-AD64*60,"")</f>
        <v/>
      </c>
      <c r="AG64" s="123"/>
      <c r="AH64" s="123"/>
      <c r="AI64" s="123"/>
      <c r="AJ64" s="123"/>
      <c r="AK64" s="123"/>
      <c r="AL64" s="106"/>
      <c r="AM64" s="124"/>
      <c r="AN64" s="127"/>
      <c r="AP64" s="72" t="e">
        <f>AP62-U64:U65*465-X64*60-Z64</f>
        <v>#VALUE!</v>
      </c>
      <c r="AQ64" s="73"/>
      <c r="AR64" s="74">
        <v>23</v>
      </c>
      <c r="AS64" s="75" t="s">
        <v>30</v>
      </c>
      <c r="AT64" s="74">
        <v>75</v>
      </c>
      <c r="AU64" s="148" t="s">
        <v>33</v>
      </c>
      <c r="AV64" s="148"/>
      <c r="AW64" s="148" t="s">
        <v>0</v>
      </c>
      <c r="AX64" s="148"/>
    </row>
    <row r="65" spans="2:50" s="5" customFormat="1" ht="18" customHeight="1" x14ac:dyDescent="0.15">
      <c r="B65" s="158"/>
      <c r="C65" s="159"/>
      <c r="D65" s="160"/>
      <c r="E65" s="161"/>
      <c r="F65" s="125" t="s">
        <v>29</v>
      </c>
      <c r="G65" s="120"/>
      <c r="H65" s="164"/>
      <c r="I65" s="165"/>
      <c r="J65" s="166"/>
      <c r="K65" s="78"/>
      <c r="L65" s="79" t="s">
        <v>30</v>
      </c>
      <c r="M65" s="80"/>
      <c r="N65" s="81">
        <f t="shared" si="0"/>
        <v>0</v>
      </c>
      <c r="O65" s="82">
        <f>MAX(MIN(BB$5,N65),BB$3)-MIN(BB$5,MAX(BB$3,N64))</f>
        <v>0</v>
      </c>
      <c r="P65" s="82">
        <f>MAX(MIN(BB$7,N65),BB$6)-MIN(BB$7,MAX(BB$6,N64))</f>
        <v>0</v>
      </c>
      <c r="Q65" s="82">
        <f>MAX(MIN(BB$4,N65),BB$8)-MIN(BB$4,MAX(BB$8,N64))</f>
        <v>0</v>
      </c>
      <c r="R65" s="82">
        <f>N65-N64</f>
        <v>0</v>
      </c>
      <c r="S65" s="82">
        <f t="shared" si="1"/>
        <v>0</v>
      </c>
      <c r="T65" s="83">
        <f t="shared" si="2"/>
        <v>0</v>
      </c>
      <c r="U65" s="162"/>
      <c r="V65" s="163"/>
      <c r="W65" s="128"/>
      <c r="X65" s="130"/>
      <c r="Y65" s="132"/>
      <c r="Z65" s="134"/>
      <c r="AA65" s="137"/>
      <c r="AB65" s="138"/>
      <c r="AC65" s="138"/>
      <c r="AD65" s="119"/>
      <c r="AE65" s="120"/>
      <c r="AF65" s="122"/>
      <c r="AG65" s="123"/>
      <c r="AH65" s="123"/>
      <c r="AI65" s="123"/>
      <c r="AJ65" s="123"/>
      <c r="AK65" s="123"/>
      <c r="AL65" s="125"/>
      <c r="AM65" s="126"/>
      <c r="AN65" s="127"/>
      <c r="AP65" s="73" t="e">
        <f>(AP64-AA64*465)</f>
        <v>#VALUE!</v>
      </c>
      <c r="AQ65" s="73"/>
      <c r="AR65" s="74">
        <v>30</v>
      </c>
      <c r="AS65" s="75" t="s">
        <v>30</v>
      </c>
      <c r="AT65" s="74">
        <v>105</v>
      </c>
      <c r="AU65" s="117">
        <f>IF(CA65-CA64-CA63=CA57,1,2)</f>
        <v>1</v>
      </c>
      <c r="AV65" s="117"/>
      <c r="AW65" s="117"/>
      <c r="AX65" s="117"/>
    </row>
    <row r="66" spans="2:50" s="5" customFormat="1" ht="18" customHeight="1" x14ac:dyDescent="0.15">
      <c r="B66" s="98"/>
      <c r="C66" s="100"/>
      <c r="D66" s="101"/>
      <c r="E66" s="102"/>
      <c r="F66" s="106" t="s">
        <v>28</v>
      </c>
      <c r="G66" s="107"/>
      <c r="H66" s="108"/>
      <c r="I66" s="109"/>
      <c r="J66" s="110"/>
      <c r="K66" s="65"/>
      <c r="L66" s="66" t="s">
        <v>30</v>
      </c>
      <c r="M66" s="67"/>
      <c r="N66" s="88">
        <f t="shared" si="0"/>
        <v>0</v>
      </c>
      <c r="O66" s="89">
        <f>MAX(MIN(AZ$5,N67),AZ$3)-MIN(AZ$5,MAX(AZ$3,N66))</f>
        <v>0</v>
      </c>
      <c r="P66" s="89">
        <f>MAX(MIN(AZ$7,N67),AZ$6)-MIN(AZ$7,MAX(AZ$6,N66))</f>
        <v>0</v>
      </c>
      <c r="Q66" s="89">
        <f>MAX(MIN(AZ$4,N67),AZ$8)-MIN(AZ$4,MAX(AZ$8,N66))</f>
        <v>0</v>
      </c>
      <c r="R66" s="89">
        <f>N67-N66</f>
        <v>0</v>
      </c>
      <c r="S66" s="89">
        <f t="shared" si="1"/>
        <v>0</v>
      </c>
      <c r="T66" s="90">
        <f t="shared" si="2"/>
        <v>0</v>
      </c>
      <c r="U66" s="111">
        <f>IF(C66="休業中",IF(AND(T67&gt;=TIMEVALUE("7:00:01"),B66=""),1,0),IF(AND(T66&gt;=TIMEVALUE("7:00:01"),B66=""),1,0))</f>
        <v>0</v>
      </c>
      <c r="V66" s="112"/>
      <c r="W66" s="115" t="str">
        <f>IF(AND(U66&gt;=1,X66&gt;=1),"・","")</f>
        <v/>
      </c>
      <c r="X66" s="129">
        <f>IF(C66="休業中",IF(AND(T67&gt;=TIMEVALUE("7:00:01"),B66=""),0,IF(B66="分まで取得",HOUR(T67),CEILING(T67,1/24)*24)),IF(AND(T66&gt;=TIMEVALUE("7:00:01"),B66=""),0,IF(B66="分まで取得",HOUR(T66),CEILING(T66,1/24)*24)))</f>
        <v>0</v>
      </c>
      <c r="Y66" s="131" t="str">
        <f>IF(OR(X66&gt;=1,Z66&lt;=59),"：","")</f>
        <v/>
      </c>
      <c r="Z66" s="133" t="str">
        <f>IF(C66="休業中",IF(T67=TIMEVALUE("0:00:00"),"",IF(B66="分まで取得",MINUTE(T67),0)),IF(T66=TIMEVALUE("0:0:00"),"",IF(B66="分まで取得",MINUTE(T66),0)))</f>
        <v/>
      </c>
      <c r="AA66" s="135" t="str">
        <f>IF(K66&gt;0,ROUNDDOWN(AP66/465,0),"")</f>
        <v/>
      </c>
      <c r="AB66" s="136"/>
      <c r="AC66" s="136" t="str">
        <f>IF(COUNT(AA66,AD66,AF66)&gt;0,"日","")</f>
        <v/>
      </c>
      <c r="AD66" s="118" t="str">
        <f>IF(K66&gt;0,ROUNDDOWN(AP67/60,0),"")</f>
        <v/>
      </c>
      <c r="AE66" s="107" t="s">
        <v>30</v>
      </c>
      <c r="AF66" s="121" t="str">
        <f>IF(K66&gt;0,AP67-AD66*60,"")</f>
        <v/>
      </c>
      <c r="AG66" s="123"/>
      <c r="AH66" s="123"/>
      <c r="AI66" s="123"/>
      <c r="AJ66" s="123"/>
      <c r="AK66" s="123"/>
      <c r="AL66" s="106"/>
      <c r="AM66" s="124"/>
      <c r="AN66" s="127"/>
      <c r="AP66" s="72" t="e">
        <f>AP64-U66:U67*465-X66*60-Z66</f>
        <v>#VALUE!</v>
      </c>
      <c r="AQ66" s="73"/>
      <c r="AR66" s="74">
        <v>23</v>
      </c>
      <c r="AS66" s="75" t="s">
        <v>30</v>
      </c>
      <c r="AT66" s="74">
        <v>75</v>
      </c>
      <c r="AU66" s="148" t="s">
        <v>33</v>
      </c>
      <c r="AV66" s="148"/>
      <c r="AW66" s="148" t="s">
        <v>0</v>
      </c>
      <c r="AX66" s="148"/>
    </row>
    <row r="67" spans="2:50" s="5" customFormat="1" ht="18" customHeight="1" x14ac:dyDescent="0.15">
      <c r="B67" s="158"/>
      <c r="C67" s="159"/>
      <c r="D67" s="160"/>
      <c r="E67" s="161"/>
      <c r="F67" s="125" t="s">
        <v>29</v>
      </c>
      <c r="G67" s="120"/>
      <c r="H67" s="164"/>
      <c r="I67" s="165"/>
      <c r="J67" s="166"/>
      <c r="K67" s="78"/>
      <c r="L67" s="79" t="s">
        <v>30</v>
      </c>
      <c r="M67" s="80"/>
      <c r="N67" s="81">
        <f t="shared" si="0"/>
        <v>0</v>
      </c>
      <c r="O67" s="82">
        <f>MAX(MIN(BB$5,N67),BB$3)-MIN(BB$5,MAX(BB$3,N66))</f>
        <v>0</v>
      </c>
      <c r="P67" s="82">
        <f>MAX(MIN(BB$7,N67),BB$6)-MIN(BB$7,MAX(BB$6,N66))</f>
        <v>0</v>
      </c>
      <c r="Q67" s="82">
        <f>MAX(MIN(BB$4,N67),BB$8)-MIN(BB$4,MAX(BB$8,N66))</f>
        <v>0</v>
      </c>
      <c r="R67" s="82">
        <f>N67-N66</f>
        <v>0</v>
      </c>
      <c r="S67" s="82">
        <f t="shared" si="1"/>
        <v>0</v>
      </c>
      <c r="T67" s="83">
        <f t="shared" si="2"/>
        <v>0</v>
      </c>
      <c r="U67" s="162"/>
      <c r="V67" s="163"/>
      <c r="W67" s="128"/>
      <c r="X67" s="130"/>
      <c r="Y67" s="132"/>
      <c r="Z67" s="134"/>
      <c r="AA67" s="137"/>
      <c r="AB67" s="138"/>
      <c r="AC67" s="138"/>
      <c r="AD67" s="119"/>
      <c r="AE67" s="120"/>
      <c r="AF67" s="122"/>
      <c r="AG67" s="123"/>
      <c r="AH67" s="123"/>
      <c r="AI67" s="123"/>
      <c r="AJ67" s="123"/>
      <c r="AK67" s="123"/>
      <c r="AL67" s="125"/>
      <c r="AM67" s="126"/>
      <c r="AN67" s="127"/>
      <c r="AP67" s="73" t="e">
        <f>(AP66-AA66*465)</f>
        <v>#VALUE!</v>
      </c>
      <c r="AQ67" s="73"/>
      <c r="AR67" s="74">
        <v>30</v>
      </c>
      <c r="AS67" s="75" t="s">
        <v>30</v>
      </c>
      <c r="AT67" s="74">
        <v>105</v>
      </c>
      <c r="AU67" s="117">
        <f>IF(CA67-CA66-CA65=CA59,1,2)</f>
        <v>1</v>
      </c>
      <c r="AV67" s="117"/>
      <c r="AW67" s="117"/>
      <c r="AX67" s="117"/>
    </row>
    <row r="68" spans="2:50" s="5" customFormat="1" ht="18" customHeight="1" x14ac:dyDescent="0.15">
      <c r="B68" s="98"/>
      <c r="C68" s="100"/>
      <c r="D68" s="101"/>
      <c r="E68" s="102"/>
      <c r="F68" s="106" t="s">
        <v>28</v>
      </c>
      <c r="G68" s="107"/>
      <c r="H68" s="108"/>
      <c r="I68" s="109"/>
      <c r="J68" s="110"/>
      <c r="K68" s="65"/>
      <c r="L68" s="66" t="s">
        <v>30</v>
      </c>
      <c r="M68" s="67"/>
      <c r="N68" s="88">
        <f t="shared" si="0"/>
        <v>0</v>
      </c>
      <c r="O68" s="89">
        <f>MAX(MIN(AZ$5,N69),AZ$3)-MIN(AZ$5,MAX(AZ$3,N68))</f>
        <v>0</v>
      </c>
      <c r="P68" s="89">
        <f>MAX(MIN(AZ$7,N69),AZ$6)-MIN(AZ$7,MAX(AZ$6,N68))</f>
        <v>0</v>
      </c>
      <c r="Q68" s="89">
        <f>MAX(MIN(AZ$4,N69),AZ$8)-MIN(AZ$4,MAX(AZ$8,N68))</f>
        <v>0</v>
      </c>
      <c r="R68" s="89">
        <f>N69-N68</f>
        <v>0</v>
      </c>
      <c r="S68" s="89">
        <f t="shared" si="1"/>
        <v>0</v>
      </c>
      <c r="T68" s="90">
        <f t="shared" si="2"/>
        <v>0</v>
      </c>
      <c r="U68" s="111">
        <f>IF(C68="休業中",IF(AND(T69&gt;=TIMEVALUE("7:00:01"),B68=""),1,0),IF(AND(T68&gt;=TIMEVALUE("7:00:01"),B68=""),1,0))</f>
        <v>0</v>
      </c>
      <c r="V68" s="112"/>
      <c r="W68" s="115" t="str">
        <f>IF(AND(U68&gt;=1,X68&gt;=1),"・","")</f>
        <v/>
      </c>
      <c r="X68" s="129">
        <f>IF(C68="休業中",IF(AND(T69&gt;=TIMEVALUE("7:00:01"),B68=""),0,IF(B68="分まで取得",HOUR(T69),CEILING(T69,1/24)*24)),IF(AND(T68&gt;=TIMEVALUE("7:00:01"),B68=""),0,IF(B68="分まで取得",HOUR(T68),CEILING(T68,1/24)*24)))</f>
        <v>0</v>
      </c>
      <c r="Y68" s="131" t="str">
        <f>IF(OR(X68&gt;=1,Z68&lt;=59),"：","")</f>
        <v/>
      </c>
      <c r="Z68" s="133" t="str">
        <f>IF(C68="休業中",IF(T69=TIMEVALUE("0:00:00"),"",IF(B68="分まで取得",MINUTE(T69),0)),IF(T68=TIMEVALUE("0:0:00"),"",IF(B68="分まで取得",MINUTE(T68),0)))</f>
        <v/>
      </c>
      <c r="AA68" s="135" t="str">
        <f>IF(K68&gt;0,ROUNDDOWN(AP68/465,0),"")</f>
        <v/>
      </c>
      <c r="AB68" s="136"/>
      <c r="AC68" s="136" t="str">
        <f>IF(COUNT(AA68,AD68,AF68)&gt;0,"日","")</f>
        <v/>
      </c>
      <c r="AD68" s="118" t="str">
        <f>IF(K68&gt;0,ROUNDDOWN(AP69/60,0),"")</f>
        <v/>
      </c>
      <c r="AE68" s="107" t="s">
        <v>30</v>
      </c>
      <c r="AF68" s="121" t="str">
        <f>IF(K68&gt;0,AP69-AD68*60,"")</f>
        <v/>
      </c>
      <c r="AG68" s="123"/>
      <c r="AH68" s="123"/>
      <c r="AI68" s="123"/>
      <c r="AJ68" s="123"/>
      <c r="AK68" s="123"/>
      <c r="AL68" s="106"/>
      <c r="AM68" s="124"/>
      <c r="AN68" s="127"/>
      <c r="AP68" s="72" t="e">
        <f>AP66-U68:U69*465-X68*60-Z68</f>
        <v>#VALUE!</v>
      </c>
      <c r="AQ68" s="73"/>
      <c r="AR68" s="74">
        <v>23</v>
      </c>
      <c r="AS68" s="75" t="s">
        <v>30</v>
      </c>
      <c r="AT68" s="74">
        <v>75</v>
      </c>
      <c r="AU68" s="148" t="s">
        <v>33</v>
      </c>
      <c r="AV68" s="148"/>
      <c r="AW68" s="148" t="s">
        <v>0</v>
      </c>
      <c r="AX68" s="148"/>
    </row>
    <row r="69" spans="2:50" s="5" customFormat="1" ht="18" customHeight="1" x14ac:dyDescent="0.15">
      <c r="B69" s="158"/>
      <c r="C69" s="159"/>
      <c r="D69" s="160"/>
      <c r="E69" s="161"/>
      <c r="F69" s="125" t="s">
        <v>29</v>
      </c>
      <c r="G69" s="120"/>
      <c r="H69" s="164"/>
      <c r="I69" s="165"/>
      <c r="J69" s="166"/>
      <c r="K69" s="78"/>
      <c r="L69" s="79" t="s">
        <v>30</v>
      </c>
      <c r="M69" s="80"/>
      <c r="N69" s="81">
        <f t="shared" si="0"/>
        <v>0</v>
      </c>
      <c r="O69" s="82">
        <f>MAX(MIN(BB$5,N69),BB$3)-MIN(BB$5,MAX(BB$3,N68))</f>
        <v>0</v>
      </c>
      <c r="P69" s="82">
        <f>MAX(MIN(BB$7,N69),BB$6)-MIN(BB$7,MAX(BB$6,N68))</f>
        <v>0</v>
      </c>
      <c r="Q69" s="82">
        <f>MAX(MIN(BB$4,N69),BB$8)-MIN(BB$4,MAX(BB$8,N68))</f>
        <v>0</v>
      </c>
      <c r="R69" s="82">
        <f>N69-N68</f>
        <v>0</v>
      </c>
      <c r="S69" s="82">
        <f t="shared" si="1"/>
        <v>0</v>
      </c>
      <c r="T69" s="83">
        <f t="shared" si="2"/>
        <v>0</v>
      </c>
      <c r="U69" s="162"/>
      <c r="V69" s="163"/>
      <c r="W69" s="128"/>
      <c r="X69" s="130"/>
      <c r="Y69" s="132"/>
      <c r="Z69" s="134"/>
      <c r="AA69" s="137"/>
      <c r="AB69" s="138"/>
      <c r="AC69" s="138"/>
      <c r="AD69" s="119"/>
      <c r="AE69" s="120"/>
      <c r="AF69" s="122"/>
      <c r="AG69" s="123"/>
      <c r="AH69" s="123"/>
      <c r="AI69" s="123"/>
      <c r="AJ69" s="123"/>
      <c r="AK69" s="123"/>
      <c r="AL69" s="125"/>
      <c r="AM69" s="126"/>
      <c r="AN69" s="127"/>
      <c r="AP69" s="73" t="e">
        <f>(AP68-AA68*465)</f>
        <v>#VALUE!</v>
      </c>
      <c r="AQ69" s="73"/>
      <c r="AR69" s="74">
        <v>30</v>
      </c>
      <c r="AS69" s="75" t="s">
        <v>30</v>
      </c>
      <c r="AT69" s="74">
        <v>105</v>
      </c>
      <c r="AU69" s="117">
        <f>IF(CA69-CA68-CA67=CA61,1,2)</f>
        <v>1</v>
      </c>
      <c r="AV69" s="117"/>
      <c r="AW69" s="117"/>
      <c r="AX69" s="117"/>
    </row>
    <row r="70" spans="2:50" s="5" customFormat="1" ht="18" customHeight="1" x14ac:dyDescent="0.15">
      <c r="B70" s="98"/>
      <c r="C70" s="100"/>
      <c r="D70" s="101"/>
      <c r="E70" s="102"/>
      <c r="F70" s="106" t="s">
        <v>28</v>
      </c>
      <c r="G70" s="107"/>
      <c r="H70" s="108"/>
      <c r="I70" s="109"/>
      <c r="J70" s="110"/>
      <c r="K70" s="65"/>
      <c r="L70" s="66" t="s">
        <v>30</v>
      </c>
      <c r="M70" s="67"/>
      <c r="N70" s="88">
        <f t="shared" si="0"/>
        <v>0</v>
      </c>
      <c r="O70" s="89">
        <f>MAX(MIN(AZ$5,N71),AZ$3)-MIN(AZ$5,MAX(AZ$3,N70))</f>
        <v>0</v>
      </c>
      <c r="P70" s="89">
        <f>MAX(MIN(AZ$7,N71),AZ$6)-MIN(AZ$7,MAX(AZ$6,N70))</f>
        <v>0</v>
      </c>
      <c r="Q70" s="89">
        <f>MAX(MIN(AZ$4,N71),AZ$8)-MIN(AZ$4,MAX(AZ$8,N70))</f>
        <v>0</v>
      </c>
      <c r="R70" s="89">
        <f>N71-N70</f>
        <v>0</v>
      </c>
      <c r="S70" s="89">
        <f t="shared" si="1"/>
        <v>0</v>
      </c>
      <c r="T70" s="90">
        <f t="shared" si="2"/>
        <v>0</v>
      </c>
      <c r="U70" s="111">
        <f>IF(C70="休業中",IF(AND(T71&gt;=TIMEVALUE("7:00:01"),B70=""),1,0),IF(AND(T70&gt;=TIMEVALUE("7:00:01"),B70=""),1,0))</f>
        <v>0</v>
      </c>
      <c r="V70" s="112"/>
      <c r="W70" s="115" t="str">
        <f>IF(AND(U70&gt;=1,X70&gt;=1),"・","")</f>
        <v/>
      </c>
      <c r="X70" s="129">
        <f>IF(C70="休業中",IF(AND(T71&gt;=TIMEVALUE("7:00:01"),B70=""),0,IF(B70="分まで取得",HOUR(T71),CEILING(T71,1/24)*24)),IF(AND(T70&gt;=TIMEVALUE("7:00:01"),B70=""),0,IF(B70="分まで取得",HOUR(T70),CEILING(T70,1/24)*24)))</f>
        <v>0</v>
      </c>
      <c r="Y70" s="131" t="str">
        <f>IF(OR(X70&gt;=1,Z70&lt;=59),"：","")</f>
        <v/>
      </c>
      <c r="Z70" s="133" t="str">
        <f>IF(C70="休業中",IF(T71=TIMEVALUE("0:00:00"),"",IF(B70="分まで取得",MINUTE(T71),0)),IF(T70=TIMEVALUE("0:0:00"),"",IF(B70="分まで取得",MINUTE(T70),0)))</f>
        <v/>
      </c>
      <c r="AA70" s="135" t="str">
        <f>IF(K70&gt;0,ROUNDDOWN(AP70/465,0),"")</f>
        <v/>
      </c>
      <c r="AB70" s="136"/>
      <c r="AC70" s="136" t="str">
        <f>IF(COUNT(AA70,AD70,AF70)&gt;0,"日","")</f>
        <v/>
      </c>
      <c r="AD70" s="118" t="str">
        <f>IF(K70&gt;0,ROUNDDOWN(AP71/60,0),"")</f>
        <v/>
      </c>
      <c r="AE70" s="107" t="s">
        <v>30</v>
      </c>
      <c r="AF70" s="121" t="str">
        <f>IF(K70&gt;0,AP71-AD70*60,"")</f>
        <v/>
      </c>
      <c r="AG70" s="123"/>
      <c r="AH70" s="123"/>
      <c r="AI70" s="123"/>
      <c r="AJ70" s="123"/>
      <c r="AK70" s="123"/>
      <c r="AL70" s="106"/>
      <c r="AM70" s="124"/>
      <c r="AN70" s="127"/>
      <c r="AP70" s="72" t="e">
        <f>AP68-U70:U71*465-X70*60-Z70</f>
        <v>#VALUE!</v>
      </c>
      <c r="AQ70" s="73"/>
      <c r="AR70" s="74">
        <v>23</v>
      </c>
      <c r="AS70" s="75" t="s">
        <v>30</v>
      </c>
      <c r="AT70" s="74">
        <v>75</v>
      </c>
      <c r="AU70" s="148" t="s">
        <v>33</v>
      </c>
      <c r="AV70" s="148"/>
      <c r="AW70" s="148" t="s">
        <v>0</v>
      </c>
      <c r="AX70" s="148"/>
    </row>
    <row r="71" spans="2:50" s="5" customFormat="1" ht="18" customHeight="1" x14ac:dyDescent="0.15">
      <c r="B71" s="158"/>
      <c r="C71" s="159"/>
      <c r="D71" s="160"/>
      <c r="E71" s="161"/>
      <c r="F71" s="125" t="s">
        <v>29</v>
      </c>
      <c r="G71" s="120"/>
      <c r="H71" s="164"/>
      <c r="I71" s="165"/>
      <c r="J71" s="166"/>
      <c r="K71" s="78"/>
      <c r="L71" s="79" t="s">
        <v>30</v>
      </c>
      <c r="M71" s="80"/>
      <c r="N71" s="81">
        <f t="shared" si="0"/>
        <v>0</v>
      </c>
      <c r="O71" s="82">
        <f>MAX(MIN(BB$5,N71),BB$3)-MIN(BB$5,MAX(BB$3,N70))</f>
        <v>0</v>
      </c>
      <c r="P71" s="82">
        <f>MAX(MIN(BB$7,N71),BB$6)-MIN(BB$7,MAX(BB$6,N70))</f>
        <v>0</v>
      </c>
      <c r="Q71" s="82">
        <f>MAX(MIN(BB$4,N71),BB$8)-MIN(BB$4,MAX(BB$8,N70))</f>
        <v>0</v>
      </c>
      <c r="R71" s="82">
        <f>N71-N70</f>
        <v>0</v>
      </c>
      <c r="S71" s="82">
        <f t="shared" si="1"/>
        <v>0</v>
      </c>
      <c r="T71" s="83">
        <f t="shared" si="2"/>
        <v>0</v>
      </c>
      <c r="U71" s="162"/>
      <c r="V71" s="163"/>
      <c r="W71" s="128"/>
      <c r="X71" s="130"/>
      <c r="Y71" s="132"/>
      <c r="Z71" s="134"/>
      <c r="AA71" s="137"/>
      <c r="AB71" s="138"/>
      <c r="AC71" s="138"/>
      <c r="AD71" s="119"/>
      <c r="AE71" s="120"/>
      <c r="AF71" s="122"/>
      <c r="AG71" s="123"/>
      <c r="AH71" s="123"/>
      <c r="AI71" s="123"/>
      <c r="AJ71" s="123"/>
      <c r="AK71" s="123"/>
      <c r="AL71" s="125"/>
      <c r="AM71" s="126"/>
      <c r="AN71" s="127"/>
      <c r="AP71" s="73" t="e">
        <f>(AP70-AA70*465)</f>
        <v>#VALUE!</v>
      </c>
      <c r="AQ71" s="73"/>
      <c r="AR71" s="74">
        <v>30</v>
      </c>
      <c r="AS71" s="75" t="s">
        <v>30</v>
      </c>
      <c r="AT71" s="74">
        <v>105</v>
      </c>
      <c r="AU71" s="117">
        <f>IF(CA71-CA70-CA69=CA63,1,2)</f>
        <v>1</v>
      </c>
      <c r="AV71" s="117"/>
      <c r="AW71" s="117"/>
      <c r="AX71" s="117"/>
    </row>
    <row r="72" spans="2:50" s="5" customFormat="1" ht="18" customHeight="1" x14ac:dyDescent="0.15">
      <c r="B72" s="98"/>
      <c r="C72" s="100"/>
      <c r="D72" s="101"/>
      <c r="E72" s="102"/>
      <c r="F72" s="106" t="s">
        <v>28</v>
      </c>
      <c r="G72" s="107"/>
      <c r="H72" s="108"/>
      <c r="I72" s="109"/>
      <c r="J72" s="110"/>
      <c r="K72" s="65"/>
      <c r="L72" s="66" t="s">
        <v>30</v>
      </c>
      <c r="M72" s="67"/>
      <c r="N72" s="88">
        <f t="shared" si="0"/>
        <v>0</v>
      </c>
      <c r="O72" s="89">
        <f>MAX(MIN(AZ$5,N73),AZ$3)-MIN(AZ$5,MAX(AZ$3,N72))</f>
        <v>0</v>
      </c>
      <c r="P72" s="89">
        <f>MAX(MIN(AZ$7,N73),AZ$6)-MIN(AZ$7,MAX(AZ$6,N72))</f>
        <v>0</v>
      </c>
      <c r="Q72" s="89">
        <f>MAX(MIN(AZ$4,N73),AZ$8)-MIN(AZ$4,MAX(AZ$8,N72))</f>
        <v>0</v>
      </c>
      <c r="R72" s="89">
        <f>N73-N72</f>
        <v>0</v>
      </c>
      <c r="S72" s="89">
        <f t="shared" si="1"/>
        <v>0</v>
      </c>
      <c r="T72" s="90">
        <f t="shared" si="2"/>
        <v>0</v>
      </c>
      <c r="U72" s="111">
        <f>IF(C72="休業中",IF(AND(T73&gt;=TIMEVALUE("7:00:01"),B72=""),1,0),IF(AND(T72&gt;=TIMEVALUE("7:00:01"),B72=""),1,0))</f>
        <v>0</v>
      </c>
      <c r="V72" s="112"/>
      <c r="W72" s="115" t="str">
        <f>IF(AND(U72&gt;=1,X72&gt;=1),"・","")</f>
        <v/>
      </c>
      <c r="X72" s="129">
        <f>IF(C72="休業中",IF(AND(T73&gt;=TIMEVALUE("7:00:01"),B72=""),0,IF(B72="分まで取得",HOUR(T73),CEILING(T73,1/24)*24)),IF(AND(T72&gt;=TIMEVALUE("7:00:01"),B72=""),0,IF(B72="分まで取得",HOUR(T72),CEILING(T72,1/24)*24)))</f>
        <v>0</v>
      </c>
      <c r="Y72" s="131" t="str">
        <f>IF(OR(X72&gt;=1,Z72&lt;=59),"：","")</f>
        <v/>
      </c>
      <c r="Z72" s="133" t="str">
        <f>IF(C72="休業中",IF(T73=TIMEVALUE("0:00:00"),"",IF(B72="分まで取得",MINUTE(T73),0)),IF(T72=TIMEVALUE("0:0:00"),"",IF(B72="分まで取得",MINUTE(T72),0)))</f>
        <v/>
      </c>
      <c r="AA72" s="135" t="str">
        <f>IF(K72&gt;0,ROUNDDOWN(AP72/465,0),"")</f>
        <v/>
      </c>
      <c r="AB72" s="136"/>
      <c r="AC72" s="136" t="str">
        <f>IF(COUNT(AA72,AD72,AF72)&gt;0,"日","")</f>
        <v/>
      </c>
      <c r="AD72" s="118" t="str">
        <f>IF(K72&gt;0,ROUNDDOWN(AP73/60,0),"")</f>
        <v/>
      </c>
      <c r="AE72" s="107" t="s">
        <v>30</v>
      </c>
      <c r="AF72" s="121" t="str">
        <f>IF(K72&gt;0,AP73-AD72*60,"")</f>
        <v/>
      </c>
      <c r="AG72" s="123"/>
      <c r="AH72" s="123"/>
      <c r="AI72" s="123"/>
      <c r="AJ72" s="123"/>
      <c r="AK72" s="123"/>
      <c r="AL72" s="106"/>
      <c r="AM72" s="124"/>
      <c r="AN72" s="127"/>
      <c r="AP72" s="72" t="e">
        <f>AP70-U72:U73*465-X72*60-Z72</f>
        <v>#VALUE!</v>
      </c>
      <c r="AQ72" s="73"/>
      <c r="AR72" s="74">
        <v>23</v>
      </c>
      <c r="AS72" s="75" t="s">
        <v>30</v>
      </c>
      <c r="AT72" s="74">
        <v>75</v>
      </c>
      <c r="AU72" s="148" t="s">
        <v>33</v>
      </c>
      <c r="AV72" s="148"/>
      <c r="AW72" s="148" t="s">
        <v>0</v>
      </c>
      <c r="AX72" s="148"/>
    </row>
    <row r="73" spans="2:50" s="5" customFormat="1" ht="18" customHeight="1" x14ac:dyDescent="0.15">
      <c r="B73" s="158"/>
      <c r="C73" s="159"/>
      <c r="D73" s="160"/>
      <c r="E73" s="161"/>
      <c r="F73" s="125" t="s">
        <v>29</v>
      </c>
      <c r="G73" s="120"/>
      <c r="H73" s="164"/>
      <c r="I73" s="165"/>
      <c r="J73" s="166"/>
      <c r="K73" s="78"/>
      <c r="L73" s="79" t="s">
        <v>30</v>
      </c>
      <c r="M73" s="80"/>
      <c r="N73" s="81">
        <f t="shared" si="0"/>
        <v>0</v>
      </c>
      <c r="O73" s="82">
        <f>MAX(MIN(BB$5,N73),BB$3)-MIN(BB$5,MAX(BB$3,N72))</f>
        <v>0</v>
      </c>
      <c r="P73" s="82">
        <f>MAX(MIN(BB$7,N73),BB$6)-MIN(BB$7,MAX(BB$6,N72))</f>
        <v>0</v>
      </c>
      <c r="Q73" s="82">
        <f>MAX(MIN(BB$4,N73),BB$8)-MIN(BB$4,MAX(BB$8,N72))</f>
        <v>0</v>
      </c>
      <c r="R73" s="82">
        <f>N73-N72</f>
        <v>0</v>
      </c>
      <c r="S73" s="82">
        <f t="shared" si="1"/>
        <v>0</v>
      </c>
      <c r="T73" s="83">
        <f t="shared" si="2"/>
        <v>0</v>
      </c>
      <c r="U73" s="162"/>
      <c r="V73" s="163"/>
      <c r="W73" s="128"/>
      <c r="X73" s="130"/>
      <c r="Y73" s="132"/>
      <c r="Z73" s="134"/>
      <c r="AA73" s="137"/>
      <c r="AB73" s="138"/>
      <c r="AC73" s="138"/>
      <c r="AD73" s="119"/>
      <c r="AE73" s="120"/>
      <c r="AF73" s="122"/>
      <c r="AG73" s="123"/>
      <c r="AH73" s="123"/>
      <c r="AI73" s="123"/>
      <c r="AJ73" s="123"/>
      <c r="AK73" s="123"/>
      <c r="AL73" s="125"/>
      <c r="AM73" s="126"/>
      <c r="AN73" s="127"/>
      <c r="AP73" s="73" t="e">
        <f>(AP72-AA72*465)</f>
        <v>#VALUE!</v>
      </c>
      <c r="AQ73" s="73"/>
      <c r="AR73" s="74">
        <v>30</v>
      </c>
      <c r="AS73" s="75" t="s">
        <v>30</v>
      </c>
      <c r="AT73" s="74">
        <v>105</v>
      </c>
      <c r="AU73" s="117">
        <f>IF(CA73-CA72-CA71=CA65,1,2)</f>
        <v>1</v>
      </c>
      <c r="AV73" s="117"/>
      <c r="AW73" s="117"/>
      <c r="AX73" s="117"/>
    </row>
    <row r="74" spans="2:50" s="5" customFormat="1" ht="18" customHeight="1" x14ac:dyDescent="0.15">
      <c r="B74" s="98"/>
      <c r="C74" s="100"/>
      <c r="D74" s="101"/>
      <c r="E74" s="102"/>
      <c r="F74" s="106" t="s">
        <v>28</v>
      </c>
      <c r="G74" s="107"/>
      <c r="H74" s="108"/>
      <c r="I74" s="109"/>
      <c r="J74" s="110"/>
      <c r="K74" s="65"/>
      <c r="L74" s="66" t="s">
        <v>30</v>
      </c>
      <c r="M74" s="67"/>
      <c r="N74" s="88">
        <f t="shared" si="0"/>
        <v>0</v>
      </c>
      <c r="O74" s="89">
        <f>MAX(MIN(AZ$5,N75),AZ$3)-MIN(AZ$5,MAX(AZ$3,N74))</f>
        <v>0</v>
      </c>
      <c r="P74" s="89">
        <f>MAX(MIN(AZ$7,N75),AZ$6)-MIN(AZ$7,MAX(AZ$6,N74))</f>
        <v>0</v>
      </c>
      <c r="Q74" s="89">
        <f>MAX(MIN(AZ$4,N75),AZ$8)-MIN(AZ$4,MAX(AZ$8,N74))</f>
        <v>0</v>
      </c>
      <c r="R74" s="89">
        <f>N75-N74</f>
        <v>0</v>
      </c>
      <c r="S74" s="89">
        <f t="shared" si="1"/>
        <v>0</v>
      </c>
      <c r="T74" s="90">
        <f t="shared" si="2"/>
        <v>0</v>
      </c>
      <c r="U74" s="111">
        <f>IF(C74="休業中",IF(AND(T75&gt;=TIMEVALUE("7:00:01"),B74=""),1,0),IF(AND(T74&gt;=TIMEVALUE("7:00:01"),B74=""),1,0))</f>
        <v>0</v>
      </c>
      <c r="V74" s="112"/>
      <c r="W74" s="115" t="str">
        <f>IF(AND(U74&gt;=1,X74&gt;=1),"・","")</f>
        <v/>
      </c>
      <c r="X74" s="129">
        <f>IF(C74="休業中",IF(AND(T75&gt;=TIMEVALUE("7:00:01"),B74=""),0,IF(B74="分まで取得",HOUR(T75),CEILING(T75,1/24)*24)),IF(AND(T74&gt;=TIMEVALUE("7:00:01"),B74=""),0,IF(B74="分まで取得",HOUR(T74),CEILING(T74,1/24)*24)))</f>
        <v>0</v>
      </c>
      <c r="Y74" s="131" t="str">
        <f>IF(OR(X74&gt;=1,Z74&lt;=59),"：","")</f>
        <v/>
      </c>
      <c r="Z74" s="133" t="str">
        <f>IF(C74="休業中",IF(T75=TIMEVALUE("0:00:00"),"",IF(B74="分まで取得",MINUTE(T75),0)),IF(T74=TIMEVALUE("0:0:00"),"",IF(B74="分まで取得",MINUTE(T74),0)))</f>
        <v/>
      </c>
      <c r="AA74" s="135" t="str">
        <f>IF(K74&gt;0,ROUNDDOWN(AP74/465,0),"")</f>
        <v/>
      </c>
      <c r="AB74" s="136"/>
      <c r="AC74" s="136" t="str">
        <f>IF(COUNT(AA74,AD74,AF74)&gt;0,"日","")</f>
        <v/>
      </c>
      <c r="AD74" s="118" t="str">
        <f>IF(K74&gt;0,ROUNDDOWN(AP75/60,0),"")</f>
        <v/>
      </c>
      <c r="AE74" s="107" t="s">
        <v>30</v>
      </c>
      <c r="AF74" s="121" t="str">
        <f>IF(K74&gt;0,AP75-AD74*60,"")</f>
        <v/>
      </c>
      <c r="AG74" s="123"/>
      <c r="AH74" s="123"/>
      <c r="AI74" s="123"/>
      <c r="AJ74" s="123"/>
      <c r="AK74" s="123"/>
      <c r="AL74" s="106"/>
      <c r="AM74" s="124"/>
      <c r="AN74" s="127"/>
      <c r="AP74" s="72" t="e">
        <f>AP72-U74:U75*465-X74*60-Z74</f>
        <v>#VALUE!</v>
      </c>
      <c r="AQ74" s="73"/>
      <c r="AR74" s="74">
        <v>23</v>
      </c>
      <c r="AS74" s="75" t="s">
        <v>30</v>
      </c>
      <c r="AT74" s="74">
        <v>75</v>
      </c>
      <c r="AU74" s="148" t="s">
        <v>33</v>
      </c>
      <c r="AV74" s="148"/>
      <c r="AW74" s="148" t="s">
        <v>0</v>
      </c>
      <c r="AX74" s="148"/>
    </row>
    <row r="75" spans="2:50" s="5" customFormat="1" ht="18" customHeight="1" x14ac:dyDescent="0.15">
      <c r="B75" s="158"/>
      <c r="C75" s="159"/>
      <c r="D75" s="160"/>
      <c r="E75" s="161"/>
      <c r="F75" s="125" t="s">
        <v>29</v>
      </c>
      <c r="G75" s="120"/>
      <c r="H75" s="164"/>
      <c r="I75" s="165"/>
      <c r="J75" s="166"/>
      <c r="K75" s="78"/>
      <c r="L75" s="79" t="s">
        <v>30</v>
      </c>
      <c r="M75" s="80"/>
      <c r="N75" s="81">
        <f t="shared" si="0"/>
        <v>0</v>
      </c>
      <c r="O75" s="82">
        <f>MAX(MIN(BB$5,N75),BB$3)-MIN(BB$5,MAX(BB$3,N74))</f>
        <v>0</v>
      </c>
      <c r="P75" s="82">
        <f>MAX(MIN(BB$7,N75),BB$6)-MIN(BB$7,MAX(BB$6,N74))</f>
        <v>0</v>
      </c>
      <c r="Q75" s="82">
        <f>MAX(MIN(BB$4,N75),BB$8)-MIN(BB$4,MAX(BB$8,N74))</f>
        <v>0</v>
      </c>
      <c r="R75" s="82">
        <f>N75-N74</f>
        <v>0</v>
      </c>
      <c r="S75" s="82">
        <f t="shared" si="1"/>
        <v>0</v>
      </c>
      <c r="T75" s="83">
        <f t="shared" si="2"/>
        <v>0</v>
      </c>
      <c r="U75" s="162"/>
      <c r="V75" s="163"/>
      <c r="W75" s="128"/>
      <c r="X75" s="130"/>
      <c r="Y75" s="132"/>
      <c r="Z75" s="134"/>
      <c r="AA75" s="137"/>
      <c r="AB75" s="138"/>
      <c r="AC75" s="138"/>
      <c r="AD75" s="119"/>
      <c r="AE75" s="120"/>
      <c r="AF75" s="122"/>
      <c r="AG75" s="123"/>
      <c r="AH75" s="123"/>
      <c r="AI75" s="123"/>
      <c r="AJ75" s="123"/>
      <c r="AK75" s="123"/>
      <c r="AL75" s="125"/>
      <c r="AM75" s="126"/>
      <c r="AN75" s="127"/>
      <c r="AP75" s="73" t="e">
        <f>(AP74-AA74*465)</f>
        <v>#VALUE!</v>
      </c>
      <c r="AQ75" s="73"/>
      <c r="AR75" s="74">
        <v>30</v>
      </c>
      <c r="AS75" s="75" t="s">
        <v>30</v>
      </c>
      <c r="AT75" s="74">
        <v>105</v>
      </c>
      <c r="AU75" s="117">
        <f>IF(CA75-CA74-CA73=CA67,1,2)</f>
        <v>1</v>
      </c>
      <c r="AV75" s="117"/>
      <c r="AW75" s="117"/>
      <c r="AX75" s="117"/>
    </row>
    <row r="76" spans="2:50" s="5" customFormat="1" ht="18" customHeight="1" x14ac:dyDescent="0.15">
      <c r="B76" s="98"/>
      <c r="C76" s="100"/>
      <c r="D76" s="101"/>
      <c r="E76" s="102"/>
      <c r="F76" s="106" t="s">
        <v>28</v>
      </c>
      <c r="G76" s="107"/>
      <c r="H76" s="108"/>
      <c r="I76" s="109"/>
      <c r="J76" s="110"/>
      <c r="K76" s="65"/>
      <c r="L76" s="66" t="s">
        <v>30</v>
      </c>
      <c r="M76" s="67"/>
      <c r="N76" s="88">
        <f t="shared" si="0"/>
        <v>0</v>
      </c>
      <c r="O76" s="89">
        <f>MAX(MIN(AZ$5,N77),AZ$3)-MIN(AZ$5,MAX(AZ$3,N76))</f>
        <v>0</v>
      </c>
      <c r="P76" s="89">
        <f>MAX(MIN(AZ$7,N77),AZ$6)-MIN(AZ$7,MAX(AZ$6,N76))</f>
        <v>0</v>
      </c>
      <c r="Q76" s="89">
        <f>MAX(MIN(AZ$4,N77),AZ$8)-MIN(AZ$4,MAX(AZ$8,N76))</f>
        <v>0</v>
      </c>
      <c r="R76" s="89">
        <f>N77-N76</f>
        <v>0</v>
      </c>
      <c r="S76" s="89">
        <f t="shared" si="1"/>
        <v>0</v>
      </c>
      <c r="T76" s="90">
        <f t="shared" si="2"/>
        <v>0</v>
      </c>
      <c r="U76" s="111">
        <f>IF(C76="休業中",IF(AND(T77&gt;=TIMEVALUE("7:00:01"),B76=""),1,0),IF(AND(T76&gt;=TIMEVALUE("7:00:01"),B76=""),1,0))</f>
        <v>0</v>
      </c>
      <c r="V76" s="112"/>
      <c r="W76" s="115" t="str">
        <f>IF(AND(U76&gt;=1,X76&gt;=1),"・","")</f>
        <v/>
      </c>
      <c r="X76" s="129">
        <f>IF(C76="休業中",IF(AND(T77&gt;=TIMEVALUE("7:00:01"),B76=""),0,IF(B76="分まで取得",HOUR(T77),CEILING(T77,1/24)*24)),IF(AND(T76&gt;=TIMEVALUE("7:00:01"),B76=""),0,IF(B76="分まで取得",HOUR(T76),CEILING(T76,1/24)*24)))</f>
        <v>0</v>
      </c>
      <c r="Y76" s="131" t="str">
        <f>IF(OR(X76&gt;=1,Z76&lt;=59),"：","")</f>
        <v/>
      </c>
      <c r="Z76" s="133" t="str">
        <f>IF(C76="休業中",IF(T77=TIMEVALUE("0:00:00"),"",IF(B76="分まで取得",MINUTE(T77),0)),IF(T76=TIMEVALUE("0:0:00"),"",IF(B76="分まで取得",MINUTE(T76),0)))</f>
        <v/>
      </c>
      <c r="AA76" s="135" t="str">
        <f>IF(K76&gt;0,ROUNDDOWN(AP76/465,0),"")</f>
        <v/>
      </c>
      <c r="AB76" s="136"/>
      <c r="AC76" s="136" t="str">
        <f>IF(COUNT(AA76,AD76,AF76)&gt;0,"日","")</f>
        <v/>
      </c>
      <c r="AD76" s="118" t="str">
        <f>IF(K76&gt;0,ROUNDDOWN(AP77/60,0),"")</f>
        <v/>
      </c>
      <c r="AE76" s="107" t="s">
        <v>30</v>
      </c>
      <c r="AF76" s="121" t="str">
        <f>IF(K76&gt;0,AP77-AD76*60,"")</f>
        <v/>
      </c>
      <c r="AG76" s="123"/>
      <c r="AH76" s="123"/>
      <c r="AI76" s="123"/>
      <c r="AJ76" s="123"/>
      <c r="AK76" s="123"/>
      <c r="AL76" s="106"/>
      <c r="AM76" s="124"/>
      <c r="AN76" s="127"/>
      <c r="AP76" s="72" t="e">
        <f>AP74-U76:U77*465-X76*60-Z76</f>
        <v>#VALUE!</v>
      </c>
      <c r="AQ76" s="73"/>
      <c r="AR76" s="74">
        <v>23</v>
      </c>
      <c r="AS76" s="75" t="s">
        <v>30</v>
      </c>
      <c r="AT76" s="74">
        <v>75</v>
      </c>
      <c r="AU76" s="148" t="s">
        <v>33</v>
      </c>
      <c r="AV76" s="148"/>
      <c r="AW76" s="148" t="s">
        <v>0</v>
      </c>
      <c r="AX76" s="148"/>
    </row>
    <row r="77" spans="2:50" s="5" customFormat="1" ht="18" customHeight="1" x14ac:dyDescent="0.15">
      <c r="B77" s="158"/>
      <c r="C77" s="159"/>
      <c r="D77" s="160"/>
      <c r="E77" s="161"/>
      <c r="F77" s="125" t="s">
        <v>29</v>
      </c>
      <c r="G77" s="120"/>
      <c r="H77" s="164"/>
      <c r="I77" s="165"/>
      <c r="J77" s="166"/>
      <c r="K77" s="78"/>
      <c r="L77" s="79" t="s">
        <v>30</v>
      </c>
      <c r="M77" s="80"/>
      <c r="N77" s="81">
        <f t="shared" si="0"/>
        <v>0</v>
      </c>
      <c r="O77" s="82">
        <f>MAX(MIN(BB$5,N77),BB$3)-MIN(BB$5,MAX(BB$3,N76))</f>
        <v>0</v>
      </c>
      <c r="P77" s="82">
        <f>MAX(MIN(BB$7,N77),BB$6)-MIN(BB$7,MAX(BB$6,N76))</f>
        <v>0</v>
      </c>
      <c r="Q77" s="82">
        <f>MAX(MIN(BB$4,N77),BB$8)-MIN(BB$4,MAX(BB$8,N76))</f>
        <v>0</v>
      </c>
      <c r="R77" s="82">
        <f>N77-N76</f>
        <v>0</v>
      </c>
      <c r="S77" s="82">
        <f t="shared" si="1"/>
        <v>0</v>
      </c>
      <c r="T77" s="83">
        <f t="shared" si="2"/>
        <v>0</v>
      </c>
      <c r="U77" s="162"/>
      <c r="V77" s="163"/>
      <c r="W77" s="128"/>
      <c r="X77" s="130"/>
      <c r="Y77" s="132"/>
      <c r="Z77" s="134"/>
      <c r="AA77" s="137"/>
      <c r="AB77" s="138"/>
      <c r="AC77" s="138"/>
      <c r="AD77" s="119"/>
      <c r="AE77" s="120"/>
      <c r="AF77" s="122"/>
      <c r="AG77" s="123"/>
      <c r="AH77" s="123"/>
      <c r="AI77" s="123"/>
      <c r="AJ77" s="123"/>
      <c r="AK77" s="123"/>
      <c r="AL77" s="125"/>
      <c r="AM77" s="126"/>
      <c r="AN77" s="127"/>
      <c r="AP77" s="73" t="e">
        <f>(AP76-AA76*465)</f>
        <v>#VALUE!</v>
      </c>
      <c r="AQ77" s="73"/>
      <c r="AR77" s="74">
        <v>30</v>
      </c>
      <c r="AS77" s="75" t="s">
        <v>30</v>
      </c>
      <c r="AT77" s="74">
        <v>105</v>
      </c>
      <c r="AU77" s="117">
        <f>IF(CA77-CA76-CA75=CA69,1,2)</f>
        <v>1</v>
      </c>
      <c r="AV77" s="117"/>
      <c r="AW77" s="117"/>
      <c r="AX77" s="117"/>
    </row>
    <row r="78" spans="2:50" s="5" customFormat="1" ht="18" customHeight="1" x14ac:dyDescent="0.15">
      <c r="B78" s="98"/>
      <c r="C78" s="100"/>
      <c r="D78" s="101"/>
      <c r="E78" s="102"/>
      <c r="F78" s="106" t="s">
        <v>28</v>
      </c>
      <c r="G78" s="107"/>
      <c r="H78" s="108"/>
      <c r="I78" s="109"/>
      <c r="J78" s="110"/>
      <c r="K78" s="65"/>
      <c r="L78" s="66" t="s">
        <v>30</v>
      </c>
      <c r="M78" s="67"/>
      <c r="N78" s="88">
        <f t="shared" si="0"/>
        <v>0</v>
      </c>
      <c r="O78" s="89">
        <f>MAX(MIN(AZ$5,N79),AZ$3)-MIN(AZ$5,MAX(AZ$3,N78))</f>
        <v>0</v>
      </c>
      <c r="P78" s="89">
        <f>MAX(MIN(AZ$7,N79),AZ$6)-MIN(AZ$7,MAX(AZ$6,N78))</f>
        <v>0</v>
      </c>
      <c r="Q78" s="89">
        <f>MAX(MIN(AZ$4,N79),AZ$8)-MIN(AZ$4,MAX(AZ$8,N78))</f>
        <v>0</v>
      </c>
      <c r="R78" s="89">
        <f>N79-N78</f>
        <v>0</v>
      </c>
      <c r="S78" s="89">
        <f t="shared" si="1"/>
        <v>0</v>
      </c>
      <c r="T78" s="90">
        <f t="shared" si="2"/>
        <v>0</v>
      </c>
      <c r="U78" s="111">
        <f>IF(C78="休業中",IF(AND(T79&gt;=TIMEVALUE("7:00:01"),B78=""),1,0),IF(AND(T78&gt;=TIMEVALUE("7:00:01"),B78=""),1,0))</f>
        <v>0</v>
      </c>
      <c r="V78" s="112"/>
      <c r="W78" s="115" t="str">
        <f>IF(AND(U78&gt;=1,X78&gt;=1),"・","")</f>
        <v/>
      </c>
      <c r="X78" s="129">
        <f>IF(C78="休業中",IF(AND(T79&gt;=TIMEVALUE("7:00:01"),B78=""),0,IF(B78="分まで取得",HOUR(T79),CEILING(T79,1/24)*24)),IF(AND(T78&gt;=TIMEVALUE("7:00:01"),B78=""),0,IF(B78="分まで取得",HOUR(T78),CEILING(T78,1/24)*24)))</f>
        <v>0</v>
      </c>
      <c r="Y78" s="131" t="str">
        <f>IF(OR(X78&gt;=1,Z78&lt;=59),"：","")</f>
        <v/>
      </c>
      <c r="Z78" s="133" t="str">
        <f>IF(C78="休業中",IF(T79=TIMEVALUE("0:00:00"),"",IF(B78="分まで取得",MINUTE(T79),0)),IF(T78=TIMEVALUE("0:0:00"),"",IF(B78="分まで取得",MINUTE(T78),0)))</f>
        <v/>
      </c>
      <c r="AA78" s="135" t="str">
        <f>IF(K78&gt;0,ROUNDDOWN(AP78/465,0),"")</f>
        <v/>
      </c>
      <c r="AB78" s="136"/>
      <c r="AC78" s="136" t="str">
        <f>IF(COUNT(AA78,AD78,AF78)&gt;0,"日","")</f>
        <v/>
      </c>
      <c r="AD78" s="118" t="str">
        <f>IF(K78&gt;0,ROUNDDOWN(AP79/60,0),"")</f>
        <v/>
      </c>
      <c r="AE78" s="107" t="s">
        <v>30</v>
      </c>
      <c r="AF78" s="121" t="str">
        <f>IF(K78&gt;0,AP79-AD78*60,"")</f>
        <v/>
      </c>
      <c r="AG78" s="123"/>
      <c r="AH78" s="123"/>
      <c r="AI78" s="123"/>
      <c r="AJ78" s="123"/>
      <c r="AK78" s="123"/>
      <c r="AL78" s="106"/>
      <c r="AM78" s="124"/>
      <c r="AN78" s="127"/>
      <c r="AP78" s="72" t="e">
        <f>AP76-U78:U79*465-X78*60-Z78</f>
        <v>#VALUE!</v>
      </c>
      <c r="AQ78" s="73"/>
      <c r="AR78" s="74">
        <v>23</v>
      </c>
      <c r="AS78" s="75" t="s">
        <v>30</v>
      </c>
      <c r="AT78" s="74">
        <v>75</v>
      </c>
      <c r="AU78" s="148" t="s">
        <v>33</v>
      </c>
      <c r="AV78" s="148"/>
      <c r="AW78" s="148" t="s">
        <v>0</v>
      </c>
      <c r="AX78" s="148"/>
    </row>
    <row r="79" spans="2:50" s="5" customFormat="1" ht="18" customHeight="1" x14ac:dyDescent="0.15">
      <c r="B79" s="158"/>
      <c r="C79" s="159"/>
      <c r="D79" s="160"/>
      <c r="E79" s="161"/>
      <c r="F79" s="125" t="s">
        <v>29</v>
      </c>
      <c r="G79" s="120"/>
      <c r="H79" s="164"/>
      <c r="I79" s="165"/>
      <c r="J79" s="166"/>
      <c r="K79" s="78"/>
      <c r="L79" s="79" t="s">
        <v>30</v>
      </c>
      <c r="M79" s="80"/>
      <c r="N79" s="81">
        <f t="shared" si="0"/>
        <v>0</v>
      </c>
      <c r="O79" s="82">
        <f>MAX(MIN(BB$5,N79),BB$3)-MIN(BB$5,MAX(BB$3,N78))</f>
        <v>0</v>
      </c>
      <c r="P79" s="82">
        <f>MAX(MIN(BB$7,N79),BB$6)-MIN(BB$7,MAX(BB$6,N78))</f>
        <v>0</v>
      </c>
      <c r="Q79" s="82">
        <f>MAX(MIN(BB$4,N79),BB$8)-MIN(BB$4,MAX(BB$8,N78))</f>
        <v>0</v>
      </c>
      <c r="R79" s="82">
        <f>N79-N78</f>
        <v>0</v>
      </c>
      <c r="S79" s="82">
        <f t="shared" si="1"/>
        <v>0</v>
      </c>
      <c r="T79" s="83">
        <f t="shared" si="2"/>
        <v>0</v>
      </c>
      <c r="U79" s="162"/>
      <c r="V79" s="163"/>
      <c r="W79" s="128"/>
      <c r="X79" s="130"/>
      <c r="Y79" s="132"/>
      <c r="Z79" s="134"/>
      <c r="AA79" s="137"/>
      <c r="AB79" s="138"/>
      <c r="AC79" s="138"/>
      <c r="AD79" s="119"/>
      <c r="AE79" s="120"/>
      <c r="AF79" s="122"/>
      <c r="AG79" s="123"/>
      <c r="AH79" s="123"/>
      <c r="AI79" s="123"/>
      <c r="AJ79" s="123"/>
      <c r="AK79" s="123"/>
      <c r="AL79" s="125"/>
      <c r="AM79" s="126"/>
      <c r="AN79" s="127"/>
      <c r="AP79" s="73" t="e">
        <f>(AP78-AA78*465)</f>
        <v>#VALUE!</v>
      </c>
      <c r="AQ79" s="73"/>
      <c r="AR79" s="74">
        <v>30</v>
      </c>
      <c r="AS79" s="75" t="s">
        <v>30</v>
      </c>
      <c r="AT79" s="74">
        <v>105</v>
      </c>
      <c r="AU79" s="117">
        <f>IF(CA79-CA78-CA77=CA71,1,2)</f>
        <v>1</v>
      </c>
      <c r="AV79" s="117"/>
      <c r="AW79" s="117"/>
      <c r="AX79" s="117"/>
    </row>
    <row r="80" spans="2:50" s="5" customFormat="1" ht="18" customHeight="1" x14ac:dyDescent="0.15">
      <c r="B80" s="98"/>
      <c r="C80" s="100"/>
      <c r="D80" s="101"/>
      <c r="E80" s="102"/>
      <c r="F80" s="106" t="s">
        <v>28</v>
      </c>
      <c r="G80" s="107"/>
      <c r="H80" s="108"/>
      <c r="I80" s="109"/>
      <c r="J80" s="110"/>
      <c r="K80" s="65"/>
      <c r="L80" s="66" t="s">
        <v>30</v>
      </c>
      <c r="M80" s="67"/>
      <c r="N80" s="88">
        <f t="shared" si="0"/>
        <v>0</v>
      </c>
      <c r="O80" s="89">
        <f>MAX(MIN(AZ$5,N81),AZ$3)-MIN(AZ$5,MAX(AZ$3,N80))</f>
        <v>0</v>
      </c>
      <c r="P80" s="89">
        <f>MAX(MIN(AZ$7,N81),AZ$6)-MIN(AZ$7,MAX(AZ$6,N80))</f>
        <v>0</v>
      </c>
      <c r="Q80" s="89">
        <f>MAX(MIN(AZ$4,N81),AZ$8)-MIN(AZ$4,MAX(AZ$8,N80))</f>
        <v>0</v>
      </c>
      <c r="R80" s="89">
        <f>N81-N80</f>
        <v>0</v>
      </c>
      <c r="S80" s="89">
        <f t="shared" si="1"/>
        <v>0</v>
      </c>
      <c r="T80" s="90">
        <f t="shared" si="2"/>
        <v>0</v>
      </c>
      <c r="U80" s="111">
        <f>IF(C80="休業中",IF(AND(T81&gt;=TIMEVALUE("7:00:01"),B80=""),1,0),IF(AND(T80&gt;=TIMEVALUE("7:00:01"),B80=""),1,0))</f>
        <v>0</v>
      </c>
      <c r="V80" s="112"/>
      <c r="W80" s="115" t="str">
        <f>IF(AND(U80&gt;=1,X80&gt;=1),"・","")</f>
        <v/>
      </c>
      <c r="X80" s="129">
        <f>IF(C80="休業中",IF(AND(T81&gt;=TIMEVALUE("7:00:01"),B80=""),0,IF(B80="分まで取得",HOUR(T81),CEILING(T81,1/24)*24)),IF(AND(T80&gt;=TIMEVALUE("7:00:01"),B80=""),0,IF(B80="分まで取得",HOUR(T80),CEILING(T80,1/24)*24)))</f>
        <v>0</v>
      </c>
      <c r="Y80" s="131" t="str">
        <f>IF(OR(X80&gt;=1,Z80&lt;=59),"：","")</f>
        <v/>
      </c>
      <c r="Z80" s="133" t="str">
        <f>IF(C80="休業中",IF(T81=TIMEVALUE("0:00:00"),"",IF(B80="分まで取得",MINUTE(T81),0)),IF(T80=TIMEVALUE("0:0:00"),"",IF(B80="分まで取得",MINUTE(T80),0)))</f>
        <v/>
      </c>
      <c r="AA80" s="135" t="str">
        <f>IF(K80&gt;0,ROUNDDOWN(AP80/465,0),"")</f>
        <v/>
      </c>
      <c r="AB80" s="136"/>
      <c r="AC80" s="136" t="str">
        <f>IF(COUNT(AA80,AD80,AF80)&gt;0,"日","")</f>
        <v/>
      </c>
      <c r="AD80" s="118" t="str">
        <f>IF(K80&gt;0,ROUNDDOWN(AP81/60,0),"")</f>
        <v/>
      </c>
      <c r="AE80" s="107" t="s">
        <v>30</v>
      </c>
      <c r="AF80" s="121" t="str">
        <f>IF(K80&gt;0,AP81-AD80*60,"")</f>
        <v/>
      </c>
      <c r="AG80" s="123"/>
      <c r="AH80" s="123"/>
      <c r="AI80" s="123"/>
      <c r="AJ80" s="123"/>
      <c r="AK80" s="123"/>
      <c r="AL80" s="106"/>
      <c r="AM80" s="124"/>
      <c r="AN80" s="127"/>
      <c r="AP80" s="72" t="e">
        <f>AP78-U80:U81*465-X80*60-Z80</f>
        <v>#VALUE!</v>
      </c>
      <c r="AQ80" s="73"/>
      <c r="AR80" s="74">
        <v>23</v>
      </c>
      <c r="AS80" s="75" t="s">
        <v>30</v>
      </c>
      <c r="AT80" s="74">
        <v>75</v>
      </c>
      <c r="AU80" s="148" t="s">
        <v>33</v>
      </c>
      <c r="AV80" s="148"/>
      <c r="AW80" s="148" t="s">
        <v>0</v>
      </c>
      <c r="AX80" s="148"/>
    </row>
    <row r="81" spans="2:50" s="5" customFormat="1" ht="18" customHeight="1" x14ac:dyDescent="0.15">
      <c r="B81" s="158"/>
      <c r="C81" s="159"/>
      <c r="D81" s="160"/>
      <c r="E81" s="161"/>
      <c r="F81" s="125" t="s">
        <v>29</v>
      </c>
      <c r="G81" s="120"/>
      <c r="H81" s="164"/>
      <c r="I81" s="165"/>
      <c r="J81" s="166"/>
      <c r="K81" s="78"/>
      <c r="L81" s="79" t="s">
        <v>30</v>
      </c>
      <c r="M81" s="80"/>
      <c r="N81" s="81">
        <f t="shared" si="0"/>
        <v>0</v>
      </c>
      <c r="O81" s="82">
        <f>MAX(MIN(BB$5,N81),BB$3)-MIN(BB$5,MAX(BB$3,N80))</f>
        <v>0</v>
      </c>
      <c r="P81" s="82">
        <f>MAX(MIN(BB$7,N81),BB$6)-MIN(BB$7,MAX(BB$6,N80))</f>
        <v>0</v>
      </c>
      <c r="Q81" s="82">
        <f>MAX(MIN(BB$4,N81),BB$8)-MIN(BB$4,MAX(BB$8,N80))</f>
        <v>0</v>
      </c>
      <c r="R81" s="82">
        <f>N81-N80</f>
        <v>0</v>
      </c>
      <c r="S81" s="82">
        <f t="shared" si="1"/>
        <v>0</v>
      </c>
      <c r="T81" s="83">
        <f t="shared" si="2"/>
        <v>0</v>
      </c>
      <c r="U81" s="162"/>
      <c r="V81" s="163"/>
      <c r="W81" s="128"/>
      <c r="X81" s="130"/>
      <c r="Y81" s="132"/>
      <c r="Z81" s="134"/>
      <c r="AA81" s="137"/>
      <c r="AB81" s="138"/>
      <c r="AC81" s="138"/>
      <c r="AD81" s="119"/>
      <c r="AE81" s="120"/>
      <c r="AF81" s="122"/>
      <c r="AG81" s="123"/>
      <c r="AH81" s="123"/>
      <c r="AI81" s="123"/>
      <c r="AJ81" s="123"/>
      <c r="AK81" s="123"/>
      <c r="AL81" s="125"/>
      <c r="AM81" s="126"/>
      <c r="AN81" s="127"/>
      <c r="AP81" s="73" t="e">
        <f>(AP80-AA80*465)</f>
        <v>#VALUE!</v>
      </c>
      <c r="AQ81" s="73"/>
      <c r="AR81" s="74">
        <v>30</v>
      </c>
      <c r="AS81" s="75" t="s">
        <v>30</v>
      </c>
      <c r="AT81" s="74">
        <v>105</v>
      </c>
      <c r="AU81" s="117">
        <f>IF(CA81-CA80-CA79=CA73,1,2)</f>
        <v>1</v>
      </c>
      <c r="AV81" s="117"/>
      <c r="AW81" s="117"/>
      <c r="AX81" s="117"/>
    </row>
    <row r="82" spans="2:50" s="5" customFormat="1" ht="18" customHeight="1" x14ac:dyDescent="0.15">
      <c r="B82" s="98"/>
      <c r="C82" s="100"/>
      <c r="D82" s="101"/>
      <c r="E82" s="102"/>
      <c r="F82" s="106" t="s">
        <v>28</v>
      </c>
      <c r="G82" s="107"/>
      <c r="H82" s="108"/>
      <c r="I82" s="109"/>
      <c r="J82" s="110"/>
      <c r="K82" s="65"/>
      <c r="L82" s="66" t="s">
        <v>30</v>
      </c>
      <c r="M82" s="67"/>
      <c r="N82" s="88">
        <f t="shared" ref="N82:N145" si="3">TIME(K82,M82,0)</f>
        <v>0</v>
      </c>
      <c r="O82" s="89">
        <f>MAX(MIN(AZ$5,N83),AZ$3)-MIN(AZ$5,MAX(AZ$3,N82))</f>
        <v>0</v>
      </c>
      <c r="P82" s="89">
        <f>MAX(MIN(AZ$7,N83),AZ$6)-MIN(AZ$7,MAX(AZ$6,N82))</f>
        <v>0</v>
      </c>
      <c r="Q82" s="89">
        <f>MAX(MIN(AZ$4,N83),AZ$8)-MIN(AZ$4,MAX(AZ$8,N82))</f>
        <v>0</v>
      </c>
      <c r="R82" s="89">
        <f>N83-N82</f>
        <v>0</v>
      </c>
      <c r="S82" s="89">
        <f t="shared" ref="S82:S145" si="4">R82-SUM(O82:Q82)</f>
        <v>0</v>
      </c>
      <c r="T82" s="90">
        <f t="shared" ref="T82:T145" si="5">R82-S82</f>
        <v>0</v>
      </c>
      <c r="U82" s="111">
        <f>IF(C82="休業中",IF(AND(T83&gt;=TIMEVALUE("7:00:01"),B82=""),1,0),IF(AND(T82&gt;=TIMEVALUE("7:00:01"),B82=""),1,0))</f>
        <v>0</v>
      </c>
      <c r="V82" s="112"/>
      <c r="W82" s="115" t="str">
        <f>IF(AND(U82&gt;=1,X82&gt;=1),"・","")</f>
        <v/>
      </c>
      <c r="X82" s="129">
        <f>IF(C82="休業中",IF(AND(T83&gt;=TIMEVALUE("7:00:01"),B82=""),0,IF(B82="分まで取得",HOUR(T83),CEILING(T83,1/24)*24)),IF(AND(T82&gt;=TIMEVALUE("7:00:01"),B82=""),0,IF(B82="分まで取得",HOUR(T82),CEILING(T82,1/24)*24)))</f>
        <v>0</v>
      </c>
      <c r="Y82" s="131" t="str">
        <f>IF(OR(X82&gt;=1,Z82&lt;=59),"：","")</f>
        <v/>
      </c>
      <c r="Z82" s="133" t="str">
        <f>IF(C82="休業中",IF(T83=TIMEVALUE("0:00:00"),"",IF(B82="分まで取得",MINUTE(T83),0)),IF(T82=TIMEVALUE("0:0:00"),"",IF(B82="分まで取得",MINUTE(T82),0)))</f>
        <v/>
      </c>
      <c r="AA82" s="135" t="str">
        <f>IF(K82&gt;0,ROUNDDOWN(AP82/465,0),"")</f>
        <v/>
      </c>
      <c r="AB82" s="136"/>
      <c r="AC82" s="136" t="str">
        <f>IF(COUNT(AA82,AD82,AF82)&gt;0,"日","")</f>
        <v/>
      </c>
      <c r="AD82" s="118" t="str">
        <f>IF(K82&gt;0,ROUNDDOWN(AP83/60,0),"")</f>
        <v/>
      </c>
      <c r="AE82" s="107" t="s">
        <v>30</v>
      </c>
      <c r="AF82" s="121" t="str">
        <f>IF(K82&gt;0,AP83-AD82*60,"")</f>
        <v/>
      </c>
      <c r="AG82" s="123"/>
      <c r="AH82" s="123"/>
      <c r="AI82" s="123"/>
      <c r="AJ82" s="123"/>
      <c r="AK82" s="123"/>
      <c r="AL82" s="106"/>
      <c r="AM82" s="124"/>
      <c r="AN82" s="127"/>
      <c r="AP82" s="72" t="e">
        <f>AP80-U82:U83*465-X82*60-Z82</f>
        <v>#VALUE!</v>
      </c>
      <c r="AQ82" s="73"/>
      <c r="AR82" s="74">
        <v>23</v>
      </c>
      <c r="AS82" s="75" t="s">
        <v>30</v>
      </c>
      <c r="AT82" s="74">
        <v>75</v>
      </c>
      <c r="AU82" s="148" t="s">
        <v>33</v>
      </c>
      <c r="AV82" s="148"/>
      <c r="AW82" s="148" t="s">
        <v>0</v>
      </c>
      <c r="AX82" s="148"/>
    </row>
    <row r="83" spans="2:50" s="5" customFormat="1" ht="18" customHeight="1" x14ac:dyDescent="0.15">
      <c r="B83" s="158"/>
      <c r="C83" s="159"/>
      <c r="D83" s="160"/>
      <c r="E83" s="161"/>
      <c r="F83" s="125" t="s">
        <v>29</v>
      </c>
      <c r="G83" s="120"/>
      <c r="H83" s="164"/>
      <c r="I83" s="165"/>
      <c r="J83" s="166"/>
      <c r="K83" s="78"/>
      <c r="L83" s="79" t="s">
        <v>30</v>
      </c>
      <c r="M83" s="80"/>
      <c r="N83" s="81">
        <f t="shared" si="3"/>
        <v>0</v>
      </c>
      <c r="O83" s="82">
        <f>MAX(MIN(BB$5,N83),BB$3)-MIN(BB$5,MAX(BB$3,N82))</f>
        <v>0</v>
      </c>
      <c r="P83" s="82">
        <f>MAX(MIN(BB$7,N83),BB$6)-MIN(BB$7,MAX(BB$6,N82))</f>
        <v>0</v>
      </c>
      <c r="Q83" s="82">
        <f>MAX(MIN(BB$4,N83),BB$8)-MIN(BB$4,MAX(BB$8,N82))</f>
        <v>0</v>
      </c>
      <c r="R83" s="82">
        <f>N83-N82</f>
        <v>0</v>
      </c>
      <c r="S83" s="82">
        <f t="shared" si="4"/>
        <v>0</v>
      </c>
      <c r="T83" s="83">
        <f t="shared" si="5"/>
        <v>0</v>
      </c>
      <c r="U83" s="162"/>
      <c r="V83" s="163"/>
      <c r="W83" s="128"/>
      <c r="X83" s="130"/>
      <c r="Y83" s="132"/>
      <c r="Z83" s="134"/>
      <c r="AA83" s="137"/>
      <c r="AB83" s="138"/>
      <c r="AC83" s="138"/>
      <c r="AD83" s="119"/>
      <c r="AE83" s="120"/>
      <c r="AF83" s="122"/>
      <c r="AG83" s="123"/>
      <c r="AH83" s="123"/>
      <c r="AI83" s="123"/>
      <c r="AJ83" s="123"/>
      <c r="AK83" s="123"/>
      <c r="AL83" s="125"/>
      <c r="AM83" s="126"/>
      <c r="AN83" s="127"/>
      <c r="AP83" s="73" t="e">
        <f>(AP82-AA82*465)</f>
        <v>#VALUE!</v>
      </c>
      <c r="AQ83" s="73"/>
      <c r="AR83" s="74">
        <v>30</v>
      </c>
      <c r="AS83" s="75" t="s">
        <v>30</v>
      </c>
      <c r="AT83" s="74">
        <v>105</v>
      </c>
      <c r="AU83" s="117">
        <f>IF(CA83-CA82-CA81=CA75,1,2)</f>
        <v>1</v>
      </c>
      <c r="AV83" s="117"/>
      <c r="AW83" s="117"/>
      <c r="AX83" s="117"/>
    </row>
    <row r="84" spans="2:50" s="5" customFormat="1" ht="18" customHeight="1" x14ac:dyDescent="0.15">
      <c r="B84" s="98"/>
      <c r="C84" s="100"/>
      <c r="D84" s="101"/>
      <c r="E84" s="102"/>
      <c r="F84" s="106" t="s">
        <v>28</v>
      </c>
      <c r="G84" s="107"/>
      <c r="H84" s="108"/>
      <c r="I84" s="109"/>
      <c r="J84" s="110"/>
      <c r="K84" s="65"/>
      <c r="L84" s="66" t="s">
        <v>30</v>
      </c>
      <c r="M84" s="67"/>
      <c r="N84" s="88">
        <f t="shared" si="3"/>
        <v>0</v>
      </c>
      <c r="O84" s="89">
        <f>MAX(MIN(AZ$5,N85),AZ$3)-MIN(AZ$5,MAX(AZ$3,N84))</f>
        <v>0</v>
      </c>
      <c r="P84" s="89">
        <f>MAX(MIN(AZ$7,N85),AZ$6)-MIN(AZ$7,MAX(AZ$6,N84))</f>
        <v>0</v>
      </c>
      <c r="Q84" s="89">
        <f>MAX(MIN(AZ$4,N85),AZ$8)-MIN(AZ$4,MAX(AZ$8,N84))</f>
        <v>0</v>
      </c>
      <c r="R84" s="89">
        <f>N85-N84</f>
        <v>0</v>
      </c>
      <c r="S84" s="89">
        <f t="shared" si="4"/>
        <v>0</v>
      </c>
      <c r="T84" s="90">
        <f t="shared" si="5"/>
        <v>0</v>
      </c>
      <c r="U84" s="111">
        <f>IF(C84="休業中",IF(AND(T85&gt;=TIMEVALUE("7:00:01"),B84=""),1,0),IF(AND(T84&gt;=TIMEVALUE("7:00:01"),B84=""),1,0))</f>
        <v>0</v>
      </c>
      <c r="V84" s="112"/>
      <c r="W84" s="115" t="str">
        <f>IF(AND(U84&gt;=1,X84&gt;=1),"・","")</f>
        <v/>
      </c>
      <c r="X84" s="129">
        <f>IF(C84="休業中",IF(AND(T85&gt;=TIMEVALUE("7:00:01"),B84=""),0,IF(B84="分まで取得",HOUR(T85),CEILING(T85,1/24)*24)),IF(AND(T84&gt;=TIMEVALUE("7:00:01"),B84=""),0,IF(B84="分まで取得",HOUR(T84),CEILING(T84,1/24)*24)))</f>
        <v>0</v>
      </c>
      <c r="Y84" s="131" t="str">
        <f>IF(OR(X84&gt;=1,Z84&lt;=59),"：","")</f>
        <v/>
      </c>
      <c r="Z84" s="133" t="str">
        <f>IF(C84="休業中",IF(T85=TIMEVALUE("0:00:00"),"",IF(B84="分まで取得",MINUTE(T85),0)),IF(T84=TIMEVALUE("0:0:00"),"",IF(B84="分まで取得",MINUTE(T84),0)))</f>
        <v/>
      </c>
      <c r="AA84" s="135" t="str">
        <f>IF(K84&gt;0,ROUNDDOWN(AP84/465,0),"")</f>
        <v/>
      </c>
      <c r="AB84" s="136"/>
      <c r="AC84" s="136" t="str">
        <f>IF(COUNT(AA84,AD84,AF84)&gt;0,"日","")</f>
        <v/>
      </c>
      <c r="AD84" s="118" t="str">
        <f>IF(K84&gt;0,ROUNDDOWN(AP85/60,0),"")</f>
        <v/>
      </c>
      <c r="AE84" s="107" t="s">
        <v>30</v>
      </c>
      <c r="AF84" s="121" t="str">
        <f>IF(K84&gt;0,AP85-AD84*60,"")</f>
        <v/>
      </c>
      <c r="AG84" s="123"/>
      <c r="AH84" s="123"/>
      <c r="AI84" s="123"/>
      <c r="AJ84" s="123"/>
      <c r="AK84" s="123"/>
      <c r="AL84" s="106"/>
      <c r="AM84" s="124"/>
      <c r="AN84" s="127"/>
      <c r="AP84" s="72" t="e">
        <f>AP82-U84:U85*465-X84*60-Z84</f>
        <v>#VALUE!</v>
      </c>
      <c r="AQ84" s="73"/>
      <c r="AR84" s="74">
        <v>23</v>
      </c>
      <c r="AS84" s="75" t="s">
        <v>30</v>
      </c>
      <c r="AT84" s="74">
        <v>75</v>
      </c>
      <c r="AU84" s="148" t="s">
        <v>33</v>
      </c>
      <c r="AV84" s="148"/>
      <c r="AW84" s="148" t="s">
        <v>0</v>
      </c>
      <c r="AX84" s="148"/>
    </row>
    <row r="85" spans="2:50" s="5" customFormat="1" ht="18" customHeight="1" x14ac:dyDescent="0.15">
      <c r="B85" s="158"/>
      <c r="C85" s="159"/>
      <c r="D85" s="160"/>
      <c r="E85" s="161"/>
      <c r="F85" s="125" t="s">
        <v>29</v>
      </c>
      <c r="G85" s="120"/>
      <c r="H85" s="164"/>
      <c r="I85" s="165"/>
      <c r="J85" s="166"/>
      <c r="K85" s="78"/>
      <c r="L85" s="79" t="s">
        <v>30</v>
      </c>
      <c r="M85" s="80"/>
      <c r="N85" s="81">
        <f t="shared" si="3"/>
        <v>0</v>
      </c>
      <c r="O85" s="82">
        <f>MAX(MIN(BB$5,N85),BB$3)-MIN(BB$5,MAX(BB$3,N84))</f>
        <v>0</v>
      </c>
      <c r="P85" s="82">
        <f>MAX(MIN(BB$7,N85),BB$6)-MIN(BB$7,MAX(BB$6,N84))</f>
        <v>0</v>
      </c>
      <c r="Q85" s="82">
        <f>MAX(MIN(BB$4,N85),BB$8)-MIN(BB$4,MAX(BB$8,N84))</f>
        <v>0</v>
      </c>
      <c r="R85" s="82">
        <f>N85-N84</f>
        <v>0</v>
      </c>
      <c r="S85" s="82">
        <f t="shared" si="4"/>
        <v>0</v>
      </c>
      <c r="T85" s="83">
        <f t="shared" si="5"/>
        <v>0</v>
      </c>
      <c r="U85" s="162"/>
      <c r="V85" s="163"/>
      <c r="W85" s="128"/>
      <c r="X85" s="130"/>
      <c r="Y85" s="132"/>
      <c r="Z85" s="134"/>
      <c r="AA85" s="137"/>
      <c r="AB85" s="138"/>
      <c r="AC85" s="138"/>
      <c r="AD85" s="119"/>
      <c r="AE85" s="120"/>
      <c r="AF85" s="122"/>
      <c r="AG85" s="123"/>
      <c r="AH85" s="123"/>
      <c r="AI85" s="123"/>
      <c r="AJ85" s="123"/>
      <c r="AK85" s="123"/>
      <c r="AL85" s="125"/>
      <c r="AM85" s="126"/>
      <c r="AN85" s="127"/>
      <c r="AP85" s="73" t="e">
        <f>(AP84-AA84*465)</f>
        <v>#VALUE!</v>
      </c>
      <c r="AQ85" s="73"/>
      <c r="AR85" s="74">
        <v>30</v>
      </c>
      <c r="AS85" s="75" t="s">
        <v>30</v>
      </c>
      <c r="AT85" s="74">
        <v>105</v>
      </c>
      <c r="AU85" s="117">
        <f>IF(CA85-CA84-CA83=CA77,1,2)</f>
        <v>1</v>
      </c>
      <c r="AV85" s="117"/>
      <c r="AW85" s="117"/>
      <c r="AX85" s="117"/>
    </row>
    <row r="86" spans="2:50" s="5" customFormat="1" ht="18" customHeight="1" x14ac:dyDescent="0.15">
      <c r="B86" s="98"/>
      <c r="C86" s="100"/>
      <c r="D86" s="101"/>
      <c r="E86" s="102"/>
      <c r="F86" s="106" t="s">
        <v>28</v>
      </c>
      <c r="G86" s="107"/>
      <c r="H86" s="108"/>
      <c r="I86" s="109"/>
      <c r="J86" s="110"/>
      <c r="K86" s="65"/>
      <c r="L86" s="66" t="s">
        <v>30</v>
      </c>
      <c r="M86" s="67"/>
      <c r="N86" s="88">
        <f t="shared" si="3"/>
        <v>0</v>
      </c>
      <c r="O86" s="89">
        <f>MAX(MIN(AZ$5,N87),AZ$3)-MIN(AZ$5,MAX(AZ$3,N86))</f>
        <v>0</v>
      </c>
      <c r="P86" s="89">
        <f>MAX(MIN(AZ$7,N87),AZ$6)-MIN(AZ$7,MAX(AZ$6,N86))</f>
        <v>0</v>
      </c>
      <c r="Q86" s="89">
        <f>MAX(MIN(AZ$4,N87),AZ$8)-MIN(AZ$4,MAX(AZ$8,N86))</f>
        <v>0</v>
      </c>
      <c r="R86" s="89">
        <f>N87-N86</f>
        <v>0</v>
      </c>
      <c r="S86" s="89">
        <f t="shared" si="4"/>
        <v>0</v>
      </c>
      <c r="T86" s="90">
        <f t="shared" si="5"/>
        <v>0</v>
      </c>
      <c r="U86" s="111">
        <f>IF(C86="休業中",IF(AND(T87&gt;=TIMEVALUE("7:00:01"),B86=""),1,0),IF(AND(T86&gt;=TIMEVALUE("7:00:01"),B86=""),1,0))</f>
        <v>0</v>
      </c>
      <c r="V86" s="112"/>
      <c r="W86" s="115" t="str">
        <f>IF(AND(U86&gt;=1,X86&gt;=1),"・","")</f>
        <v/>
      </c>
      <c r="X86" s="129">
        <f>IF(C86="休業中",IF(AND(T87&gt;=TIMEVALUE("7:00:01"),B86=""),0,IF(B86="分まで取得",HOUR(T87),CEILING(T87,1/24)*24)),IF(AND(T86&gt;=TIMEVALUE("7:00:01"),B86=""),0,IF(B86="分まで取得",HOUR(T86),CEILING(T86,1/24)*24)))</f>
        <v>0</v>
      </c>
      <c r="Y86" s="131" t="str">
        <f>IF(OR(X86&gt;=1,Z86&lt;=59),"：","")</f>
        <v/>
      </c>
      <c r="Z86" s="133" t="str">
        <f>IF(C86="休業中",IF(T87=TIMEVALUE("0:00:00"),"",IF(B86="分まで取得",MINUTE(T87),0)),IF(T86=TIMEVALUE("0:0:00"),"",IF(B86="分まで取得",MINUTE(T86),0)))</f>
        <v/>
      </c>
      <c r="AA86" s="135" t="str">
        <f>IF(K86&gt;0,ROUNDDOWN(AP86/465,0),"")</f>
        <v/>
      </c>
      <c r="AB86" s="136"/>
      <c r="AC86" s="136" t="str">
        <f>IF(COUNT(AA86,AD86,AF86)&gt;0,"日","")</f>
        <v/>
      </c>
      <c r="AD86" s="118" t="str">
        <f>IF(K86&gt;0,ROUNDDOWN(AP87/60,0),"")</f>
        <v/>
      </c>
      <c r="AE86" s="107" t="s">
        <v>30</v>
      </c>
      <c r="AF86" s="121" t="str">
        <f>IF(K86&gt;0,AP87-AD86*60,"")</f>
        <v/>
      </c>
      <c r="AG86" s="123"/>
      <c r="AH86" s="123"/>
      <c r="AI86" s="123"/>
      <c r="AJ86" s="123"/>
      <c r="AK86" s="123"/>
      <c r="AL86" s="106"/>
      <c r="AM86" s="124"/>
      <c r="AN86" s="127"/>
      <c r="AP86" s="72" t="e">
        <f>AP84-U86:U87*465-X86*60-Z86</f>
        <v>#VALUE!</v>
      </c>
      <c r="AQ86" s="73"/>
      <c r="AR86" s="74">
        <v>23</v>
      </c>
      <c r="AS86" s="75" t="s">
        <v>30</v>
      </c>
      <c r="AT86" s="74">
        <v>75</v>
      </c>
      <c r="AU86" s="148" t="s">
        <v>33</v>
      </c>
      <c r="AV86" s="148"/>
      <c r="AW86" s="148" t="s">
        <v>0</v>
      </c>
      <c r="AX86" s="148"/>
    </row>
    <row r="87" spans="2:50" s="5" customFormat="1" ht="18" customHeight="1" x14ac:dyDescent="0.15">
      <c r="B87" s="158"/>
      <c r="C87" s="159"/>
      <c r="D87" s="160"/>
      <c r="E87" s="161"/>
      <c r="F87" s="125" t="s">
        <v>29</v>
      </c>
      <c r="G87" s="120"/>
      <c r="H87" s="164"/>
      <c r="I87" s="165"/>
      <c r="J87" s="166"/>
      <c r="K87" s="78"/>
      <c r="L87" s="79" t="s">
        <v>30</v>
      </c>
      <c r="M87" s="80"/>
      <c r="N87" s="81">
        <f t="shared" si="3"/>
        <v>0</v>
      </c>
      <c r="O87" s="82">
        <f>MAX(MIN(BB$5,N87),BB$3)-MIN(BB$5,MAX(BB$3,N86))</f>
        <v>0</v>
      </c>
      <c r="P87" s="82">
        <f>MAX(MIN(BB$7,N87),BB$6)-MIN(BB$7,MAX(BB$6,N86))</f>
        <v>0</v>
      </c>
      <c r="Q87" s="82">
        <f>MAX(MIN(BB$4,N87),BB$8)-MIN(BB$4,MAX(BB$8,N86))</f>
        <v>0</v>
      </c>
      <c r="R87" s="82">
        <f>N87-N86</f>
        <v>0</v>
      </c>
      <c r="S87" s="82">
        <f t="shared" si="4"/>
        <v>0</v>
      </c>
      <c r="T87" s="83">
        <f t="shared" si="5"/>
        <v>0</v>
      </c>
      <c r="U87" s="162"/>
      <c r="V87" s="163"/>
      <c r="W87" s="128"/>
      <c r="X87" s="130"/>
      <c r="Y87" s="132"/>
      <c r="Z87" s="134"/>
      <c r="AA87" s="137"/>
      <c r="AB87" s="138"/>
      <c r="AC87" s="138"/>
      <c r="AD87" s="119"/>
      <c r="AE87" s="120"/>
      <c r="AF87" s="122"/>
      <c r="AG87" s="123"/>
      <c r="AH87" s="123"/>
      <c r="AI87" s="123"/>
      <c r="AJ87" s="123"/>
      <c r="AK87" s="123"/>
      <c r="AL87" s="125"/>
      <c r="AM87" s="126"/>
      <c r="AN87" s="127"/>
      <c r="AP87" s="73" t="e">
        <f>(AP86-AA86*465)</f>
        <v>#VALUE!</v>
      </c>
      <c r="AQ87" s="73"/>
      <c r="AR87" s="74">
        <v>30</v>
      </c>
      <c r="AS87" s="75" t="s">
        <v>30</v>
      </c>
      <c r="AT87" s="74">
        <v>105</v>
      </c>
      <c r="AU87" s="117">
        <f>IF(CA87-CA86-CA85=CA79,1,2)</f>
        <v>1</v>
      </c>
      <c r="AV87" s="117"/>
      <c r="AW87" s="117"/>
      <c r="AX87" s="117"/>
    </row>
    <row r="88" spans="2:50" s="5" customFormat="1" ht="18" customHeight="1" x14ac:dyDescent="0.15">
      <c r="B88" s="98"/>
      <c r="C88" s="100"/>
      <c r="D88" s="101"/>
      <c r="E88" s="102"/>
      <c r="F88" s="106" t="s">
        <v>28</v>
      </c>
      <c r="G88" s="107"/>
      <c r="H88" s="108"/>
      <c r="I88" s="109"/>
      <c r="J88" s="110"/>
      <c r="K88" s="65"/>
      <c r="L88" s="66" t="s">
        <v>30</v>
      </c>
      <c r="M88" s="67"/>
      <c r="N88" s="88">
        <f t="shared" si="3"/>
        <v>0</v>
      </c>
      <c r="O88" s="89">
        <f>MAX(MIN(AZ$5,N89),AZ$3)-MIN(AZ$5,MAX(AZ$3,N88))</f>
        <v>0</v>
      </c>
      <c r="P88" s="89">
        <f>MAX(MIN(AZ$7,N89),AZ$6)-MIN(AZ$7,MAX(AZ$6,N88))</f>
        <v>0</v>
      </c>
      <c r="Q88" s="89">
        <f>MAX(MIN(AZ$4,N89),AZ$8)-MIN(AZ$4,MAX(AZ$8,N88))</f>
        <v>0</v>
      </c>
      <c r="R88" s="89">
        <f>N89-N88</f>
        <v>0</v>
      </c>
      <c r="S88" s="89">
        <f t="shared" si="4"/>
        <v>0</v>
      </c>
      <c r="T88" s="90">
        <f t="shared" si="5"/>
        <v>0</v>
      </c>
      <c r="U88" s="111">
        <f>IF(C88="休業中",IF(AND(T89&gt;=TIMEVALUE("7:00:01"),B88=""),1,0),IF(AND(T88&gt;=TIMEVALUE("7:00:01"),B88=""),1,0))</f>
        <v>0</v>
      </c>
      <c r="V88" s="112"/>
      <c r="W88" s="115" t="str">
        <f>IF(AND(U88&gt;=1,X88&gt;=1),"・","")</f>
        <v/>
      </c>
      <c r="X88" s="129">
        <f>IF(C88="休業中",IF(AND(T89&gt;=TIMEVALUE("7:00:01"),B88=""),0,IF(B88="分まで取得",HOUR(T89),CEILING(T89,1/24)*24)),IF(AND(T88&gt;=TIMEVALUE("7:00:01"),B88=""),0,IF(B88="分まで取得",HOUR(T88),CEILING(T88,1/24)*24)))</f>
        <v>0</v>
      </c>
      <c r="Y88" s="131" t="str">
        <f>IF(OR(X88&gt;=1,Z88&lt;=59),"：","")</f>
        <v/>
      </c>
      <c r="Z88" s="133" t="str">
        <f>IF(C88="休業中",IF(T89=TIMEVALUE("0:00:00"),"",IF(B88="分まで取得",MINUTE(T89),0)),IF(T88=TIMEVALUE("0:0:00"),"",IF(B88="分まで取得",MINUTE(T88),0)))</f>
        <v/>
      </c>
      <c r="AA88" s="135" t="str">
        <f>IF(K88&gt;0,ROUNDDOWN(AP88/465,0),"")</f>
        <v/>
      </c>
      <c r="AB88" s="136"/>
      <c r="AC88" s="136" t="str">
        <f>IF(COUNT(AA88,AD88,AF88)&gt;0,"日","")</f>
        <v/>
      </c>
      <c r="AD88" s="118" t="str">
        <f>IF(K88&gt;0,ROUNDDOWN(AP89/60,0),"")</f>
        <v/>
      </c>
      <c r="AE88" s="107" t="s">
        <v>30</v>
      </c>
      <c r="AF88" s="121" t="str">
        <f>IF(K88&gt;0,AP89-AD88*60,"")</f>
        <v/>
      </c>
      <c r="AG88" s="123"/>
      <c r="AH88" s="123"/>
      <c r="AI88" s="123"/>
      <c r="AJ88" s="123"/>
      <c r="AK88" s="123"/>
      <c r="AL88" s="106"/>
      <c r="AM88" s="124"/>
      <c r="AN88" s="127"/>
      <c r="AP88" s="72" t="e">
        <f>AP86-U88:U89*465-X88*60-Z88</f>
        <v>#VALUE!</v>
      </c>
      <c r="AQ88" s="73"/>
      <c r="AR88" s="74">
        <v>23</v>
      </c>
      <c r="AS88" s="75" t="s">
        <v>30</v>
      </c>
      <c r="AT88" s="74">
        <v>75</v>
      </c>
      <c r="AU88" s="148" t="s">
        <v>33</v>
      </c>
      <c r="AV88" s="148"/>
      <c r="AW88" s="148" t="s">
        <v>0</v>
      </c>
      <c r="AX88" s="148"/>
    </row>
    <row r="89" spans="2:50" s="5" customFormat="1" ht="18" customHeight="1" x14ac:dyDescent="0.15">
      <c r="B89" s="158"/>
      <c r="C89" s="159"/>
      <c r="D89" s="160"/>
      <c r="E89" s="161"/>
      <c r="F89" s="125" t="s">
        <v>29</v>
      </c>
      <c r="G89" s="120"/>
      <c r="H89" s="164"/>
      <c r="I89" s="165"/>
      <c r="J89" s="166"/>
      <c r="K89" s="78"/>
      <c r="L89" s="79" t="s">
        <v>30</v>
      </c>
      <c r="M89" s="80"/>
      <c r="N89" s="81">
        <f t="shared" si="3"/>
        <v>0</v>
      </c>
      <c r="O89" s="82">
        <f>MAX(MIN(BB$5,N89),BB$3)-MIN(BB$5,MAX(BB$3,N88))</f>
        <v>0</v>
      </c>
      <c r="P89" s="82">
        <f>MAX(MIN(BB$7,N89),BB$6)-MIN(BB$7,MAX(BB$6,N88))</f>
        <v>0</v>
      </c>
      <c r="Q89" s="82">
        <f>MAX(MIN(BB$4,N89),BB$8)-MIN(BB$4,MAX(BB$8,N88))</f>
        <v>0</v>
      </c>
      <c r="R89" s="82">
        <f>N89-N88</f>
        <v>0</v>
      </c>
      <c r="S89" s="82">
        <f t="shared" si="4"/>
        <v>0</v>
      </c>
      <c r="T89" s="83">
        <f t="shared" si="5"/>
        <v>0</v>
      </c>
      <c r="U89" s="162"/>
      <c r="V89" s="163"/>
      <c r="W89" s="128"/>
      <c r="X89" s="130"/>
      <c r="Y89" s="132"/>
      <c r="Z89" s="134"/>
      <c r="AA89" s="137"/>
      <c r="AB89" s="138"/>
      <c r="AC89" s="138"/>
      <c r="AD89" s="119"/>
      <c r="AE89" s="120"/>
      <c r="AF89" s="122"/>
      <c r="AG89" s="123"/>
      <c r="AH89" s="123"/>
      <c r="AI89" s="123"/>
      <c r="AJ89" s="123"/>
      <c r="AK89" s="123"/>
      <c r="AL89" s="125"/>
      <c r="AM89" s="126"/>
      <c r="AN89" s="127"/>
      <c r="AP89" s="73" t="e">
        <f>(AP88-AA88*465)</f>
        <v>#VALUE!</v>
      </c>
      <c r="AQ89" s="73"/>
      <c r="AR89" s="74">
        <v>30</v>
      </c>
      <c r="AS89" s="75" t="s">
        <v>30</v>
      </c>
      <c r="AT89" s="74">
        <v>105</v>
      </c>
      <c r="AU89" s="117">
        <f>IF(CA89-CA88-CA87=CA81,1,2)</f>
        <v>1</v>
      </c>
      <c r="AV89" s="117"/>
      <c r="AW89" s="117"/>
      <c r="AX89" s="117"/>
    </row>
    <row r="90" spans="2:50" s="5" customFormat="1" ht="18" customHeight="1" x14ac:dyDescent="0.15">
      <c r="B90" s="98"/>
      <c r="C90" s="100"/>
      <c r="D90" s="101"/>
      <c r="E90" s="102"/>
      <c r="F90" s="106" t="s">
        <v>28</v>
      </c>
      <c r="G90" s="107"/>
      <c r="H90" s="108"/>
      <c r="I90" s="109"/>
      <c r="J90" s="110"/>
      <c r="K90" s="65"/>
      <c r="L90" s="66" t="s">
        <v>30</v>
      </c>
      <c r="M90" s="67"/>
      <c r="N90" s="88">
        <f t="shared" si="3"/>
        <v>0</v>
      </c>
      <c r="O90" s="89">
        <f>MAX(MIN(AZ$5,N91),AZ$3)-MIN(AZ$5,MAX(AZ$3,N90))</f>
        <v>0</v>
      </c>
      <c r="P90" s="89">
        <f>MAX(MIN(AZ$7,N91),AZ$6)-MIN(AZ$7,MAX(AZ$6,N90))</f>
        <v>0</v>
      </c>
      <c r="Q90" s="89">
        <f>MAX(MIN(AZ$4,N91),AZ$8)-MIN(AZ$4,MAX(AZ$8,N90))</f>
        <v>0</v>
      </c>
      <c r="R90" s="89">
        <f>N91-N90</f>
        <v>0</v>
      </c>
      <c r="S90" s="89">
        <f t="shared" si="4"/>
        <v>0</v>
      </c>
      <c r="T90" s="90">
        <f t="shared" si="5"/>
        <v>0</v>
      </c>
      <c r="U90" s="111">
        <f>IF(C90="休業中",IF(AND(T91&gt;=TIMEVALUE("7:00:01"),B90=""),1,0),IF(AND(T90&gt;=TIMEVALUE("7:00:01"),B90=""),1,0))</f>
        <v>0</v>
      </c>
      <c r="V90" s="112"/>
      <c r="W90" s="115" t="str">
        <f>IF(AND(U90&gt;=1,X90&gt;=1),"・","")</f>
        <v/>
      </c>
      <c r="X90" s="129">
        <f>IF(C90="休業中",IF(AND(T91&gt;=TIMEVALUE("7:00:01"),B90=""),0,IF(B90="分まで取得",HOUR(T91),CEILING(T91,1/24)*24)),IF(AND(T90&gt;=TIMEVALUE("7:00:01"),B90=""),0,IF(B90="分まで取得",HOUR(T90),CEILING(T90,1/24)*24)))</f>
        <v>0</v>
      </c>
      <c r="Y90" s="131" t="str">
        <f>IF(OR(X90&gt;=1,Z90&lt;=59),"：","")</f>
        <v/>
      </c>
      <c r="Z90" s="133" t="str">
        <f>IF(C90="休業中",IF(T91=TIMEVALUE("0:00:00"),"",IF(B90="分まで取得",MINUTE(T91),0)),IF(T90=TIMEVALUE("0:0:00"),"",IF(B90="分まで取得",MINUTE(T90),0)))</f>
        <v/>
      </c>
      <c r="AA90" s="135" t="str">
        <f>IF(K90&gt;0,ROUNDDOWN(AP90/465,0),"")</f>
        <v/>
      </c>
      <c r="AB90" s="136"/>
      <c r="AC90" s="136" t="str">
        <f>IF(COUNT(AA90,AD90,AF90)&gt;0,"日","")</f>
        <v/>
      </c>
      <c r="AD90" s="118" t="str">
        <f>IF(K90&gt;0,ROUNDDOWN(AP91/60,0),"")</f>
        <v/>
      </c>
      <c r="AE90" s="107" t="s">
        <v>30</v>
      </c>
      <c r="AF90" s="121" t="str">
        <f>IF(K90&gt;0,AP91-AD90*60,"")</f>
        <v/>
      </c>
      <c r="AG90" s="123"/>
      <c r="AH90" s="123"/>
      <c r="AI90" s="123"/>
      <c r="AJ90" s="123"/>
      <c r="AK90" s="123"/>
      <c r="AL90" s="106"/>
      <c r="AM90" s="124"/>
      <c r="AN90" s="127"/>
      <c r="AP90" s="72" t="e">
        <f>AP88-U90:U91*465-X90*60-Z90</f>
        <v>#VALUE!</v>
      </c>
      <c r="AQ90" s="73"/>
      <c r="AR90" s="74">
        <v>23</v>
      </c>
      <c r="AS90" s="75" t="s">
        <v>30</v>
      </c>
      <c r="AT90" s="74">
        <v>75</v>
      </c>
      <c r="AU90" s="148" t="s">
        <v>33</v>
      </c>
      <c r="AV90" s="148"/>
      <c r="AW90" s="148" t="s">
        <v>0</v>
      </c>
      <c r="AX90" s="148"/>
    </row>
    <row r="91" spans="2:50" s="5" customFormat="1" ht="18" customHeight="1" x14ac:dyDescent="0.15">
      <c r="B91" s="158"/>
      <c r="C91" s="159"/>
      <c r="D91" s="160"/>
      <c r="E91" s="161"/>
      <c r="F91" s="125" t="s">
        <v>29</v>
      </c>
      <c r="G91" s="120"/>
      <c r="H91" s="164"/>
      <c r="I91" s="165"/>
      <c r="J91" s="166"/>
      <c r="K91" s="78"/>
      <c r="L91" s="79" t="s">
        <v>30</v>
      </c>
      <c r="M91" s="80"/>
      <c r="N91" s="81">
        <f t="shared" si="3"/>
        <v>0</v>
      </c>
      <c r="O91" s="82">
        <f>MAX(MIN(BB$5,N91),BB$3)-MIN(BB$5,MAX(BB$3,N90))</f>
        <v>0</v>
      </c>
      <c r="P91" s="82">
        <f>MAX(MIN(BB$7,N91),BB$6)-MIN(BB$7,MAX(BB$6,N90))</f>
        <v>0</v>
      </c>
      <c r="Q91" s="82">
        <f>MAX(MIN(BB$4,N91),BB$8)-MIN(BB$4,MAX(BB$8,N90))</f>
        <v>0</v>
      </c>
      <c r="R91" s="82">
        <f>N91-N90</f>
        <v>0</v>
      </c>
      <c r="S91" s="82">
        <f t="shared" si="4"/>
        <v>0</v>
      </c>
      <c r="T91" s="83">
        <f t="shared" si="5"/>
        <v>0</v>
      </c>
      <c r="U91" s="162"/>
      <c r="V91" s="163"/>
      <c r="W91" s="128"/>
      <c r="X91" s="130"/>
      <c r="Y91" s="132"/>
      <c r="Z91" s="134"/>
      <c r="AA91" s="137"/>
      <c r="AB91" s="138"/>
      <c r="AC91" s="138"/>
      <c r="AD91" s="119"/>
      <c r="AE91" s="120"/>
      <c r="AF91" s="122"/>
      <c r="AG91" s="123"/>
      <c r="AH91" s="123"/>
      <c r="AI91" s="123"/>
      <c r="AJ91" s="123"/>
      <c r="AK91" s="123"/>
      <c r="AL91" s="125"/>
      <c r="AM91" s="126"/>
      <c r="AN91" s="127"/>
      <c r="AP91" s="73" t="e">
        <f>(AP90-AA90*465)</f>
        <v>#VALUE!</v>
      </c>
      <c r="AQ91" s="73"/>
      <c r="AR91" s="74">
        <v>30</v>
      </c>
      <c r="AS91" s="75" t="s">
        <v>30</v>
      </c>
      <c r="AT91" s="74">
        <v>105</v>
      </c>
      <c r="AU91" s="117">
        <f>IF(CA91-CA90-CA89=CA83,1,2)</f>
        <v>1</v>
      </c>
      <c r="AV91" s="117"/>
      <c r="AW91" s="117"/>
      <c r="AX91" s="117"/>
    </row>
    <row r="92" spans="2:50" s="5" customFormat="1" ht="18" customHeight="1" x14ac:dyDescent="0.15">
      <c r="B92" s="98"/>
      <c r="C92" s="100"/>
      <c r="D92" s="101"/>
      <c r="E92" s="102"/>
      <c r="F92" s="106" t="s">
        <v>28</v>
      </c>
      <c r="G92" s="107"/>
      <c r="H92" s="108"/>
      <c r="I92" s="109"/>
      <c r="J92" s="110"/>
      <c r="K92" s="65"/>
      <c r="L92" s="66" t="s">
        <v>30</v>
      </c>
      <c r="M92" s="67"/>
      <c r="N92" s="88">
        <f t="shared" si="3"/>
        <v>0</v>
      </c>
      <c r="O92" s="89">
        <f>MAX(MIN(AZ$5,N93),AZ$3)-MIN(AZ$5,MAX(AZ$3,N92))</f>
        <v>0</v>
      </c>
      <c r="P92" s="89">
        <f>MAX(MIN(AZ$7,N93),AZ$6)-MIN(AZ$7,MAX(AZ$6,N92))</f>
        <v>0</v>
      </c>
      <c r="Q92" s="89">
        <f>MAX(MIN(AZ$4,N93),AZ$8)-MIN(AZ$4,MAX(AZ$8,N92))</f>
        <v>0</v>
      </c>
      <c r="R92" s="89">
        <f>N93-N92</f>
        <v>0</v>
      </c>
      <c r="S92" s="89">
        <f t="shared" si="4"/>
        <v>0</v>
      </c>
      <c r="T92" s="90">
        <f t="shared" si="5"/>
        <v>0</v>
      </c>
      <c r="U92" s="111">
        <f>IF(C92="休業中",IF(AND(T93&gt;=TIMEVALUE("7:00:01"),B92=""),1,0),IF(AND(T92&gt;=TIMEVALUE("7:00:01"),B92=""),1,0))</f>
        <v>0</v>
      </c>
      <c r="V92" s="112"/>
      <c r="W92" s="115" t="str">
        <f>IF(AND(U92&gt;=1,X92&gt;=1),"・","")</f>
        <v/>
      </c>
      <c r="X92" s="129">
        <f>IF(C92="休業中",IF(AND(T93&gt;=TIMEVALUE("7:00:01"),B92=""),0,IF(B92="分まで取得",HOUR(T93),CEILING(T93,1/24)*24)),IF(AND(T92&gt;=TIMEVALUE("7:00:01"),B92=""),0,IF(B92="分まで取得",HOUR(T92),CEILING(T92,1/24)*24)))</f>
        <v>0</v>
      </c>
      <c r="Y92" s="131" t="str">
        <f>IF(OR(X92&gt;=1,Z92&lt;=59),"：","")</f>
        <v/>
      </c>
      <c r="Z92" s="133" t="str">
        <f>IF(C92="休業中",IF(T93=TIMEVALUE("0:00:00"),"",IF(B92="分まで取得",MINUTE(T93),0)),IF(T92=TIMEVALUE("0:0:00"),"",IF(B92="分まで取得",MINUTE(T92),0)))</f>
        <v/>
      </c>
      <c r="AA92" s="135" t="str">
        <f>IF(K92&gt;0,ROUNDDOWN(AP92/465,0),"")</f>
        <v/>
      </c>
      <c r="AB92" s="136"/>
      <c r="AC92" s="136" t="str">
        <f>IF(COUNT(AA92,AD92,AF92)&gt;0,"日","")</f>
        <v/>
      </c>
      <c r="AD92" s="118" t="str">
        <f>IF(K92&gt;0,ROUNDDOWN(AP93/60,0),"")</f>
        <v/>
      </c>
      <c r="AE92" s="107" t="s">
        <v>30</v>
      </c>
      <c r="AF92" s="121" t="str">
        <f>IF(K92&gt;0,AP93-AD92*60,"")</f>
        <v/>
      </c>
      <c r="AG92" s="123"/>
      <c r="AH92" s="123"/>
      <c r="AI92" s="123"/>
      <c r="AJ92" s="123"/>
      <c r="AK92" s="123"/>
      <c r="AL92" s="106"/>
      <c r="AM92" s="124"/>
      <c r="AN92" s="127"/>
      <c r="AP92" s="72" t="e">
        <f>AP90-U92:U93*465-X92*60-Z92</f>
        <v>#VALUE!</v>
      </c>
      <c r="AQ92" s="73"/>
      <c r="AR92" s="74">
        <v>23</v>
      </c>
      <c r="AS92" s="75" t="s">
        <v>30</v>
      </c>
      <c r="AT92" s="74">
        <v>75</v>
      </c>
      <c r="AU92" s="148" t="s">
        <v>33</v>
      </c>
      <c r="AV92" s="148"/>
      <c r="AW92" s="148" t="s">
        <v>0</v>
      </c>
      <c r="AX92" s="148"/>
    </row>
    <row r="93" spans="2:50" s="5" customFormat="1" ht="18" customHeight="1" x14ac:dyDescent="0.15">
      <c r="B93" s="158"/>
      <c r="C93" s="159"/>
      <c r="D93" s="160"/>
      <c r="E93" s="161"/>
      <c r="F93" s="125" t="s">
        <v>29</v>
      </c>
      <c r="G93" s="120"/>
      <c r="H93" s="164"/>
      <c r="I93" s="165"/>
      <c r="J93" s="166"/>
      <c r="K93" s="78"/>
      <c r="L93" s="79" t="s">
        <v>30</v>
      </c>
      <c r="M93" s="80"/>
      <c r="N93" s="81">
        <f t="shared" si="3"/>
        <v>0</v>
      </c>
      <c r="O93" s="82">
        <f>MAX(MIN(BB$5,N93),BB$3)-MIN(BB$5,MAX(BB$3,N92))</f>
        <v>0</v>
      </c>
      <c r="P93" s="82">
        <f>MAX(MIN(BB$7,N93),BB$6)-MIN(BB$7,MAX(BB$6,N92))</f>
        <v>0</v>
      </c>
      <c r="Q93" s="82">
        <f>MAX(MIN(BB$4,N93),BB$8)-MIN(BB$4,MAX(BB$8,N92))</f>
        <v>0</v>
      </c>
      <c r="R93" s="82">
        <f>N93-N92</f>
        <v>0</v>
      </c>
      <c r="S93" s="82">
        <f t="shared" si="4"/>
        <v>0</v>
      </c>
      <c r="T93" s="83">
        <f t="shared" si="5"/>
        <v>0</v>
      </c>
      <c r="U93" s="162"/>
      <c r="V93" s="163"/>
      <c r="W93" s="128"/>
      <c r="X93" s="130"/>
      <c r="Y93" s="132"/>
      <c r="Z93" s="134"/>
      <c r="AA93" s="137"/>
      <c r="AB93" s="138"/>
      <c r="AC93" s="138"/>
      <c r="AD93" s="119"/>
      <c r="AE93" s="120"/>
      <c r="AF93" s="122"/>
      <c r="AG93" s="123"/>
      <c r="AH93" s="123"/>
      <c r="AI93" s="123"/>
      <c r="AJ93" s="123"/>
      <c r="AK93" s="123"/>
      <c r="AL93" s="125"/>
      <c r="AM93" s="126"/>
      <c r="AN93" s="127"/>
      <c r="AP93" s="73" t="e">
        <f>(AP92-AA92*465)</f>
        <v>#VALUE!</v>
      </c>
      <c r="AQ93" s="73"/>
      <c r="AR93" s="74">
        <v>30</v>
      </c>
      <c r="AS93" s="75" t="s">
        <v>30</v>
      </c>
      <c r="AT93" s="74">
        <v>105</v>
      </c>
      <c r="AU93" s="117">
        <f>IF(CA93-CA92-CA91=CA85,1,2)</f>
        <v>1</v>
      </c>
      <c r="AV93" s="117"/>
      <c r="AW93" s="117"/>
      <c r="AX93" s="117"/>
    </row>
    <row r="94" spans="2:50" s="5" customFormat="1" ht="18" customHeight="1" x14ac:dyDescent="0.15">
      <c r="B94" s="98"/>
      <c r="C94" s="100"/>
      <c r="D94" s="101"/>
      <c r="E94" s="102"/>
      <c r="F94" s="106" t="s">
        <v>28</v>
      </c>
      <c r="G94" s="107"/>
      <c r="H94" s="108"/>
      <c r="I94" s="109"/>
      <c r="J94" s="110"/>
      <c r="K94" s="65"/>
      <c r="L94" s="66" t="s">
        <v>30</v>
      </c>
      <c r="M94" s="67"/>
      <c r="N94" s="88">
        <f t="shared" si="3"/>
        <v>0</v>
      </c>
      <c r="O94" s="89">
        <f>MAX(MIN(AZ$5,N95),AZ$3)-MIN(AZ$5,MAX(AZ$3,N94))</f>
        <v>0</v>
      </c>
      <c r="P94" s="89">
        <f>MAX(MIN(AZ$7,N95),AZ$6)-MIN(AZ$7,MAX(AZ$6,N94))</f>
        <v>0</v>
      </c>
      <c r="Q94" s="89">
        <f>MAX(MIN(AZ$4,N95),AZ$8)-MIN(AZ$4,MAX(AZ$8,N94))</f>
        <v>0</v>
      </c>
      <c r="R94" s="89">
        <f>N95-N94</f>
        <v>0</v>
      </c>
      <c r="S94" s="89">
        <f t="shared" si="4"/>
        <v>0</v>
      </c>
      <c r="T94" s="90">
        <f t="shared" si="5"/>
        <v>0</v>
      </c>
      <c r="U94" s="111">
        <f>IF(C94="休業中",IF(AND(T95&gt;=TIMEVALUE("7:00:01"),B94=""),1,0),IF(AND(T94&gt;=TIMEVALUE("7:00:01"),B94=""),1,0))</f>
        <v>0</v>
      </c>
      <c r="V94" s="112"/>
      <c r="W94" s="115" t="str">
        <f>IF(AND(U94&gt;=1,X94&gt;=1),"・","")</f>
        <v/>
      </c>
      <c r="X94" s="129">
        <f>IF(C94="休業中",IF(AND(T95&gt;=TIMEVALUE("7:00:01"),B94=""),0,IF(B94="分まで取得",HOUR(T95),CEILING(T95,1/24)*24)),IF(AND(T94&gt;=TIMEVALUE("7:00:01"),B94=""),0,IF(B94="分まで取得",HOUR(T94),CEILING(T94,1/24)*24)))</f>
        <v>0</v>
      </c>
      <c r="Y94" s="131" t="str">
        <f>IF(OR(X94&gt;=1,Z94&lt;=59),"：","")</f>
        <v/>
      </c>
      <c r="Z94" s="133" t="str">
        <f>IF(C94="休業中",IF(T95=TIMEVALUE("0:00:00"),"",IF(B94="分まで取得",MINUTE(T95),0)),IF(T94=TIMEVALUE("0:0:00"),"",IF(B94="分まで取得",MINUTE(T94),0)))</f>
        <v/>
      </c>
      <c r="AA94" s="135" t="str">
        <f>IF(K94&gt;0,ROUNDDOWN(AP94/465,0),"")</f>
        <v/>
      </c>
      <c r="AB94" s="136"/>
      <c r="AC94" s="136" t="str">
        <f>IF(COUNT(AA94,AD94,AF94)&gt;0,"日","")</f>
        <v/>
      </c>
      <c r="AD94" s="118" t="str">
        <f>IF(K94&gt;0,ROUNDDOWN(AP95/60,0),"")</f>
        <v/>
      </c>
      <c r="AE94" s="107" t="s">
        <v>30</v>
      </c>
      <c r="AF94" s="121" t="str">
        <f>IF(K94&gt;0,AP95-AD94*60,"")</f>
        <v/>
      </c>
      <c r="AG94" s="123"/>
      <c r="AH94" s="123"/>
      <c r="AI94" s="123"/>
      <c r="AJ94" s="123"/>
      <c r="AK94" s="123"/>
      <c r="AL94" s="106"/>
      <c r="AM94" s="124"/>
      <c r="AN94" s="127"/>
      <c r="AP94" s="72" t="e">
        <f>AP92-U94:U95*465-X94*60-Z94</f>
        <v>#VALUE!</v>
      </c>
      <c r="AQ94" s="73"/>
      <c r="AR94" s="74">
        <v>23</v>
      </c>
      <c r="AS94" s="75" t="s">
        <v>30</v>
      </c>
      <c r="AT94" s="74">
        <v>75</v>
      </c>
      <c r="AU94" s="148" t="s">
        <v>33</v>
      </c>
      <c r="AV94" s="148"/>
      <c r="AW94" s="148" t="s">
        <v>0</v>
      </c>
      <c r="AX94" s="148"/>
    </row>
    <row r="95" spans="2:50" s="5" customFormat="1" ht="18" customHeight="1" x14ac:dyDescent="0.15">
      <c r="B95" s="158"/>
      <c r="C95" s="159"/>
      <c r="D95" s="160"/>
      <c r="E95" s="161"/>
      <c r="F95" s="125" t="s">
        <v>29</v>
      </c>
      <c r="G95" s="120"/>
      <c r="H95" s="164"/>
      <c r="I95" s="165"/>
      <c r="J95" s="166"/>
      <c r="K95" s="78"/>
      <c r="L95" s="79" t="s">
        <v>30</v>
      </c>
      <c r="M95" s="80"/>
      <c r="N95" s="81">
        <f t="shared" si="3"/>
        <v>0</v>
      </c>
      <c r="O95" s="82">
        <f>MAX(MIN(BB$5,N95),BB$3)-MIN(BB$5,MAX(BB$3,N94))</f>
        <v>0</v>
      </c>
      <c r="P95" s="82">
        <f>MAX(MIN(BB$7,N95),BB$6)-MIN(BB$7,MAX(BB$6,N94))</f>
        <v>0</v>
      </c>
      <c r="Q95" s="82">
        <f>MAX(MIN(BB$4,N95),BB$8)-MIN(BB$4,MAX(BB$8,N94))</f>
        <v>0</v>
      </c>
      <c r="R95" s="82">
        <f>N95-N94</f>
        <v>0</v>
      </c>
      <c r="S95" s="82">
        <f t="shared" si="4"/>
        <v>0</v>
      </c>
      <c r="T95" s="83">
        <f t="shared" si="5"/>
        <v>0</v>
      </c>
      <c r="U95" s="162"/>
      <c r="V95" s="163"/>
      <c r="W95" s="128"/>
      <c r="X95" s="130"/>
      <c r="Y95" s="132"/>
      <c r="Z95" s="134"/>
      <c r="AA95" s="137"/>
      <c r="AB95" s="138"/>
      <c r="AC95" s="138"/>
      <c r="AD95" s="119"/>
      <c r="AE95" s="120"/>
      <c r="AF95" s="122"/>
      <c r="AG95" s="123"/>
      <c r="AH95" s="123"/>
      <c r="AI95" s="123"/>
      <c r="AJ95" s="123"/>
      <c r="AK95" s="123"/>
      <c r="AL95" s="125"/>
      <c r="AM95" s="126"/>
      <c r="AN95" s="127"/>
      <c r="AP95" s="73" t="e">
        <f>(AP94-AA94*465)</f>
        <v>#VALUE!</v>
      </c>
      <c r="AQ95" s="73"/>
      <c r="AR95" s="74">
        <v>30</v>
      </c>
      <c r="AS95" s="75" t="s">
        <v>30</v>
      </c>
      <c r="AT95" s="74">
        <v>105</v>
      </c>
      <c r="AU95" s="117">
        <f>IF(CA95-CA94-CA93=CA87,1,2)</f>
        <v>1</v>
      </c>
      <c r="AV95" s="117"/>
      <c r="AW95" s="117"/>
      <c r="AX95" s="117"/>
    </row>
    <row r="96" spans="2:50" s="5" customFormat="1" ht="18" customHeight="1" x14ac:dyDescent="0.15">
      <c r="B96" s="98"/>
      <c r="C96" s="100"/>
      <c r="D96" s="101"/>
      <c r="E96" s="102"/>
      <c r="F96" s="106" t="s">
        <v>28</v>
      </c>
      <c r="G96" s="107"/>
      <c r="H96" s="108"/>
      <c r="I96" s="109"/>
      <c r="J96" s="110"/>
      <c r="K96" s="65"/>
      <c r="L96" s="66" t="s">
        <v>30</v>
      </c>
      <c r="M96" s="67"/>
      <c r="N96" s="88">
        <f t="shared" si="3"/>
        <v>0</v>
      </c>
      <c r="O96" s="89">
        <f>MAX(MIN(AZ$5,N97),AZ$3)-MIN(AZ$5,MAX(AZ$3,N96))</f>
        <v>0</v>
      </c>
      <c r="P96" s="89">
        <f>MAX(MIN(AZ$7,N97),AZ$6)-MIN(AZ$7,MAX(AZ$6,N96))</f>
        <v>0</v>
      </c>
      <c r="Q96" s="89">
        <f>MAX(MIN(AZ$4,N97),AZ$8)-MIN(AZ$4,MAX(AZ$8,N96))</f>
        <v>0</v>
      </c>
      <c r="R96" s="89">
        <f>N97-N96</f>
        <v>0</v>
      </c>
      <c r="S96" s="89">
        <f t="shared" si="4"/>
        <v>0</v>
      </c>
      <c r="T96" s="90">
        <f t="shared" si="5"/>
        <v>0</v>
      </c>
      <c r="U96" s="111">
        <f>IF(C96="休業中",IF(AND(T97&gt;=TIMEVALUE("7:00:01"),B96=""),1,0),IF(AND(T96&gt;=TIMEVALUE("7:00:01"),B96=""),1,0))</f>
        <v>0</v>
      </c>
      <c r="V96" s="112"/>
      <c r="W96" s="115" t="str">
        <f>IF(AND(U96&gt;=1,X96&gt;=1),"・","")</f>
        <v/>
      </c>
      <c r="X96" s="129">
        <f>IF(C96="休業中",IF(AND(T97&gt;=TIMEVALUE("7:00:01"),B96=""),0,IF(B96="分まで取得",HOUR(T97),CEILING(T97,1/24)*24)),IF(AND(T96&gt;=TIMEVALUE("7:00:01"),B96=""),0,IF(B96="分まで取得",HOUR(T96),CEILING(T96,1/24)*24)))</f>
        <v>0</v>
      </c>
      <c r="Y96" s="131" t="str">
        <f>IF(OR(X96&gt;=1,Z96&lt;=59),"：","")</f>
        <v/>
      </c>
      <c r="Z96" s="133" t="str">
        <f>IF(C96="休業中",IF(T97=TIMEVALUE("0:00:00"),"",IF(B96="分まで取得",MINUTE(T97),0)),IF(T96=TIMEVALUE("0:0:00"),"",IF(B96="分まで取得",MINUTE(T96),0)))</f>
        <v/>
      </c>
      <c r="AA96" s="135" t="str">
        <f>IF(K96&gt;0,ROUNDDOWN(AP96/465,0),"")</f>
        <v/>
      </c>
      <c r="AB96" s="136"/>
      <c r="AC96" s="136" t="str">
        <f>IF(COUNT(AA96,AD96,AF96)&gt;0,"日","")</f>
        <v/>
      </c>
      <c r="AD96" s="118" t="str">
        <f>IF(K96&gt;0,ROUNDDOWN(AP97/60,0),"")</f>
        <v/>
      </c>
      <c r="AE96" s="107" t="s">
        <v>30</v>
      </c>
      <c r="AF96" s="121" t="str">
        <f>IF(K96&gt;0,AP97-AD96*60,"")</f>
        <v/>
      </c>
      <c r="AG96" s="123"/>
      <c r="AH96" s="123"/>
      <c r="AI96" s="123"/>
      <c r="AJ96" s="123"/>
      <c r="AK96" s="123"/>
      <c r="AL96" s="106"/>
      <c r="AM96" s="124"/>
      <c r="AN96" s="127"/>
      <c r="AP96" s="72" t="e">
        <f>AP94-U96:U97*465-X96*60-Z96</f>
        <v>#VALUE!</v>
      </c>
      <c r="AQ96" s="73"/>
      <c r="AR96" s="74">
        <v>23</v>
      </c>
      <c r="AS96" s="75" t="s">
        <v>30</v>
      </c>
      <c r="AT96" s="74">
        <v>75</v>
      </c>
      <c r="AU96" s="148" t="s">
        <v>33</v>
      </c>
      <c r="AV96" s="148"/>
      <c r="AW96" s="148" t="s">
        <v>0</v>
      </c>
      <c r="AX96" s="148"/>
    </row>
    <row r="97" spans="2:50" s="5" customFormat="1" ht="18" customHeight="1" x14ac:dyDescent="0.15">
      <c r="B97" s="158"/>
      <c r="C97" s="159"/>
      <c r="D97" s="160"/>
      <c r="E97" s="161"/>
      <c r="F97" s="125" t="s">
        <v>29</v>
      </c>
      <c r="G97" s="120"/>
      <c r="H97" s="164"/>
      <c r="I97" s="165"/>
      <c r="J97" s="166"/>
      <c r="K97" s="78"/>
      <c r="L97" s="79" t="s">
        <v>30</v>
      </c>
      <c r="M97" s="80"/>
      <c r="N97" s="81">
        <f t="shared" si="3"/>
        <v>0</v>
      </c>
      <c r="O97" s="82">
        <f>MAX(MIN(BB$5,N97),BB$3)-MIN(BB$5,MAX(BB$3,N96))</f>
        <v>0</v>
      </c>
      <c r="P97" s="82">
        <f>MAX(MIN(BB$7,N97),BB$6)-MIN(BB$7,MAX(BB$6,N96))</f>
        <v>0</v>
      </c>
      <c r="Q97" s="82">
        <f>MAX(MIN(BB$4,N97),BB$8)-MIN(BB$4,MAX(BB$8,N96))</f>
        <v>0</v>
      </c>
      <c r="R97" s="82">
        <f>N97-N96</f>
        <v>0</v>
      </c>
      <c r="S97" s="82">
        <f t="shared" si="4"/>
        <v>0</v>
      </c>
      <c r="T97" s="83">
        <f t="shared" si="5"/>
        <v>0</v>
      </c>
      <c r="U97" s="162"/>
      <c r="V97" s="163"/>
      <c r="W97" s="128"/>
      <c r="X97" s="130"/>
      <c r="Y97" s="132"/>
      <c r="Z97" s="134"/>
      <c r="AA97" s="137"/>
      <c r="AB97" s="138"/>
      <c r="AC97" s="138"/>
      <c r="AD97" s="119"/>
      <c r="AE97" s="120"/>
      <c r="AF97" s="122"/>
      <c r="AG97" s="123"/>
      <c r="AH97" s="123"/>
      <c r="AI97" s="123"/>
      <c r="AJ97" s="123"/>
      <c r="AK97" s="123"/>
      <c r="AL97" s="125"/>
      <c r="AM97" s="126"/>
      <c r="AN97" s="127"/>
      <c r="AP97" s="73" t="e">
        <f>(AP96-AA96*465)</f>
        <v>#VALUE!</v>
      </c>
      <c r="AQ97" s="73"/>
      <c r="AR97" s="74">
        <v>30</v>
      </c>
      <c r="AS97" s="75" t="s">
        <v>30</v>
      </c>
      <c r="AT97" s="74">
        <v>105</v>
      </c>
      <c r="AU97" s="117">
        <f>IF(CA97-CA96-CA95=CA89,1,2)</f>
        <v>1</v>
      </c>
      <c r="AV97" s="117"/>
      <c r="AW97" s="117"/>
      <c r="AX97" s="117"/>
    </row>
    <row r="98" spans="2:50" s="5" customFormat="1" ht="18" customHeight="1" x14ac:dyDescent="0.15">
      <c r="B98" s="98"/>
      <c r="C98" s="100"/>
      <c r="D98" s="101"/>
      <c r="E98" s="102"/>
      <c r="F98" s="106" t="s">
        <v>28</v>
      </c>
      <c r="G98" s="107"/>
      <c r="H98" s="108"/>
      <c r="I98" s="109"/>
      <c r="J98" s="110"/>
      <c r="K98" s="65"/>
      <c r="L98" s="66" t="s">
        <v>30</v>
      </c>
      <c r="M98" s="67"/>
      <c r="N98" s="88">
        <f t="shared" si="3"/>
        <v>0</v>
      </c>
      <c r="O98" s="89">
        <f>MAX(MIN(AZ$5,N99),AZ$3)-MIN(AZ$5,MAX(AZ$3,N98))</f>
        <v>0</v>
      </c>
      <c r="P98" s="89">
        <f>MAX(MIN(AZ$7,N99),AZ$6)-MIN(AZ$7,MAX(AZ$6,N98))</f>
        <v>0</v>
      </c>
      <c r="Q98" s="89">
        <f>MAX(MIN(AZ$4,N99),AZ$8)-MIN(AZ$4,MAX(AZ$8,N98))</f>
        <v>0</v>
      </c>
      <c r="R98" s="89">
        <f>N99-N98</f>
        <v>0</v>
      </c>
      <c r="S98" s="89">
        <f t="shared" si="4"/>
        <v>0</v>
      </c>
      <c r="T98" s="90">
        <f t="shared" si="5"/>
        <v>0</v>
      </c>
      <c r="U98" s="111">
        <f>IF(C98="休業中",IF(AND(T99&gt;=TIMEVALUE("7:00:01"),B98=""),1,0),IF(AND(T98&gt;=TIMEVALUE("7:00:01"),B98=""),1,0))</f>
        <v>0</v>
      </c>
      <c r="V98" s="112"/>
      <c r="W98" s="115" t="str">
        <f>IF(AND(U98&gt;=1,X98&gt;=1),"・","")</f>
        <v/>
      </c>
      <c r="X98" s="129">
        <f>IF(C98="休業中",IF(AND(T99&gt;=TIMEVALUE("7:00:01"),B98=""),0,IF(B98="分まで取得",HOUR(T99),CEILING(T99,1/24)*24)),IF(AND(T98&gt;=TIMEVALUE("7:00:01"),B98=""),0,IF(B98="分まで取得",HOUR(T98),CEILING(T98,1/24)*24)))</f>
        <v>0</v>
      </c>
      <c r="Y98" s="131" t="str">
        <f>IF(OR(X98&gt;=1,Z98&lt;=59),"：","")</f>
        <v/>
      </c>
      <c r="Z98" s="133" t="str">
        <f>IF(C98="休業中",IF(T99=TIMEVALUE("0:00:00"),"",IF(B98="分まで取得",MINUTE(T99),0)),IF(T98=TIMEVALUE("0:0:00"),"",IF(B98="分まで取得",MINUTE(T98),0)))</f>
        <v/>
      </c>
      <c r="AA98" s="135" t="str">
        <f>IF(K98&gt;0,ROUNDDOWN(AP98/465,0),"")</f>
        <v/>
      </c>
      <c r="AB98" s="136"/>
      <c r="AC98" s="136" t="str">
        <f>IF(COUNT(AA98,AD98,AF98)&gt;0,"日","")</f>
        <v/>
      </c>
      <c r="AD98" s="118" t="str">
        <f>IF(K98&gt;0,ROUNDDOWN(AP99/60,0),"")</f>
        <v/>
      </c>
      <c r="AE98" s="107" t="s">
        <v>30</v>
      </c>
      <c r="AF98" s="121" t="str">
        <f>IF(K98&gt;0,AP99-AD98*60,"")</f>
        <v/>
      </c>
      <c r="AG98" s="123"/>
      <c r="AH98" s="123"/>
      <c r="AI98" s="123"/>
      <c r="AJ98" s="123"/>
      <c r="AK98" s="123"/>
      <c r="AL98" s="106"/>
      <c r="AM98" s="124"/>
      <c r="AN98" s="127"/>
      <c r="AP98" s="72" t="e">
        <f>AP96-U98:U99*465-X98*60-Z98</f>
        <v>#VALUE!</v>
      </c>
      <c r="AQ98" s="73"/>
      <c r="AR98" s="74">
        <v>23</v>
      </c>
      <c r="AS98" s="75" t="s">
        <v>30</v>
      </c>
      <c r="AT98" s="74">
        <v>75</v>
      </c>
      <c r="AU98" s="148" t="s">
        <v>33</v>
      </c>
      <c r="AV98" s="148"/>
      <c r="AW98" s="148" t="s">
        <v>0</v>
      </c>
      <c r="AX98" s="148"/>
    </row>
    <row r="99" spans="2:50" s="5" customFormat="1" ht="18" customHeight="1" x14ac:dyDescent="0.15">
      <c r="B99" s="158"/>
      <c r="C99" s="159"/>
      <c r="D99" s="160"/>
      <c r="E99" s="161"/>
      <c r="F99" s="125" t="s">
        <v>29</v>
      </c>
      <c r="G99" s="120"/>
      <c r="H99" s="164"/>
      <c r="I99" s="165"/>
      <c r="J99" s="166"/>
      <c r="K99" s="78"/>
      <c r="L99" s="79" t="s">
        <v>30</v>
      </c>
      <c r="M99" s="80"/>
      <c r="N99" s="81">
        <f t="shared" si="3"/>
        <v>0</v>
      </c>
      <c r="O99" s="82">
        <f>MAX(MIN(BB$5,N99),BB$3)-MIN(BB$5,MAX(BB$3,N98))</f>
        <v>0</v>
      </c>
      <c r="P99" s="82">
        <f>MAX(MIN(BB$7,N99),BB$6)-MIN(BB$7,MAX(BB$6,N98))</f>
        <v>0</v>
      </c>
      <c r="Q99" s="82">
        <f>MAX(MIN(BB$4,N99),BB$8)-MIN(BB$4,MAX(BB$8,N98))</f>
        <v>0</v>
      </c>
      <c r="R99" s="82">
        <f>N99-N98</f>
        <v>0</v>
      </c>
      <c r="S99" s="82">
        <f t="shared" si="4"/>
        <v>0</v>
      </c>
      <c r="T99" s="83">
        <f t="shared" si="5"/>
        <v>0</v>
      </c>
      <c r="U99" s="162"/>
      <c r="V99" s="163"/>
      <c r="W99" s="128"/>
      <c r="X99" s="130"/>
      <c r="Y99" s="132"/>
      <c r="Z99" s="134"/>
      <c r="AA99" s="137"/>
      <c r="AB99" s="138"/>
      <c r="AC99" s="138"/>
      <c r="AD99" s="119"/>
      <c r="AE99" s="120"/>
      <c r="AF99" s="122"/>
      <c r="AG99" s="123"/>
      <c r="AH99" s="123"/>
      <c r="AI99" s="123"/>
      <c r="AJ99" s="123"/>
      <c r="AK99" s="123"/>
      <c r="AL99" s="125"/>
      <c r="AM99" s="126"/>
      <c r="AN99" s="127"/>
      <c r="AP99" s="73" t="e">
        <f>(AP98-AA98*465)</f>
        <v>#VALUE!</v>
      </c>
      <c r="AQ99" s="73"/>
      <c r="AR99" s="74">
        <v>30</v>
      </c>
      <c r="AS99" s="75" t="s">
        <v>30</v>
      </c>
      <c r="AT99" s="74">
        <v>105</v>
      </c>
      <c r="AU99" s="117">
        <f>IF(CA99-CA98-CA97=CA91,1,2)</f>
        <v>1</v>
      </c>
      <c r="AV99" s="117"/>
      <c r="AW99" s="117"/>
      <c r="AX99" s="117"/>
    </row>
    <row r="100" spans="2:50" s="5" customFormat="1" ht="18" customHeight="1" x14ac:dyDescent="0.15">
      <c r="B100" s="98"/>
      <c r="C100" s="100"/>
      <c r="D100" s="101"/>
      <c r="E100" s="102"/>
      <c r="F100" s="106" t="s">
        <v>28</v>
      </c>
      <c r="G100" s="107"/>
      <c r="H100" s="108"/>
      <c r="I100" s="109"/>
      <c r="J100" s="110"/>
      <c r="K100" s="65"/>
      <c r="L100" s="66" t="s">
        <v>30</v>
      </c>
      <c r="M100" s="67"/>
      <c r="N100" s="88">
        <f t="shared" si="3"/>
        <v>0</v>
      </c>
      <c r="O100" s="89">
        <f>MAX(MIN(AZ$5,N101),AZ$3)-MIN(AZ$5,MAX(AZ$3,N100))</f>
        <v>0</v>
      </c>
      <c r="P100" s="89">
        <f>MAX(MIN(AZ$7,N101),AZ$6)-MIN(AZ$7,MAX(AZ$6,N100))</f>
        <v>0</v>
      </c>
      <c r="Q100" s="89">
        <f>MAX(MIN(AZ$4,N101),AZ$8)-MIN(AZ$4,MAX(AZ$8,N100))</f>
        <v>0</v>
      </c>
      <c r="R100" s="89">
        <f>N101-N100</f>
        <v>0</v>
      </c>
      <c r="S100" s="89">
        <f t="shared" si="4"/>
        <v>0</v>
      </c>
      <c r="T100" s="90">
        <f t="shared" si="5"/>
        <v>0</v>
      </c>
      <c r="U100" s="111">
        <f>IF(C100="休業中",IF(AND(T101&gt;=TIMEVALUE("7:00:01"),B100=""),1,0),IF(AND(T100&gt;=TIMEVALUE("7:00:01"),B100=""),1,0))</f>
        <v>0</v>
      </c>
      <c r="V100" s="112"/>
      <c r="W100" s="115" t="str">
        <f>IF(AND(U100&gt;=1,X100&gt;=1),"・","")</f>
        <v/>
      </c>
      <c r="X100" s="129">
        <f>IF(C100="休業中",IF(AND(T101&gt;=TIMEVALUE("7:00:01"),B100=""),0,IF(B100="分まで取得",HOUR(T101),CEILING(T101,1/24)*24)),IF(AND(T100&gt;=TIMEVALUE("7:00:01"),B100=""),0,IF(B100="分まで取得",HOUR(T100),CEILING(T100,1/24)*24)))</f>
        <v>0</v>
      </c>
      <c r="Y100" s="131" t="str">
        <f>IF(OR(X100&gt;=1,Z100&lt;=59),"：","")</f>
        <v/>
      </c>
      <c r="Z100" s="133" t="str">
        <f>IF(C100="休業中",IF(T101=TIMEVALUE("0:00:00"),"",IF(B100="分まで取得",MINUTE(T101),0)),IF(T100=TIMEVALUE("0:0:00"),"",IF(B100="分まで取得",MINUTE(T100),0)))</f>
        <v/>
      </c>
      <c r="AA100" s="135" t="str">
        <f>IF(K100&gt;0,ROUNDDOWN(AP100/465,0),"")</f>
        <v/>
      </c>
      <c r="AB100" s="136"/>
      <c r="AC100" s="136" t="str">
        <f>IF(COUNT(AA100,AD100,AF100)&gt;0,"日","")</f>
        <v/>
      </c>
      <c r="AD100" s="118" t="str">
        <f>IF(K100&gt;0,ROUNDDOWN(AP101/60,0),"")</f>
        <v/>
      </c>
      <c r="AE100" s="107" t="s">
        <v>30</v>
      </c>
      <c r="AF100" s="121" t="str">
        <f>IF(K100&gt;0,AP101-AD100*60,"")</f>
        <v/>
      </c>
      <c r="AG100" s="123"/>
      <c r="AH100" s="123"/>
      <c r="AI100" s="123"/>
      <c r="AJ100" s="123"/>
      <c r="AK100" s="123"/>
      <c r="AL100" s="106"/>
      <c r="AM100" s="124"/>
      <c r="AN100" s="127"/>
      <c r="AP100" s="72" t="e">
        <f>AP98-U100:U101*465-X100*60-Z100</f>
        <v>#VALUE!</v>
      </c>
      <c r="AQ100" s="73"/>
      <c r="AR100" s="74">
        <v>23</v>
      </c>
      <c r="AS100" s="75" t="s">
        <v>30</v>
      </c>
      <c r="AT100" s="74">
        <v>75</v>
      </c>
      <c r="AU100" s="148" t="s">
        <v>33</v>
      </c>
      <c r="AV100" s="148"/>
      <c r="AW100" s="148" t="s">
        <v>0</v>
      </c>
      <c r="AX100" s="148"/>
    </row>
    <row r="101" spans="2:50" s="5" customFormat="1" ht="18" customHeight="1" x14ac:dyDescent="0.15">
      <c r="B101" s="158"/>
      <c r="C101" s="159"/>
      <c r="D101" s="160"/>
      <c r="E101" s="161"/>
      <c r="F101" s="125" t="s">
        <v>29</v>
      </c>
      <c r="G101" s="120"/>
      <c r="H101" s="164"/>
      <c r="I101" s="165"/>
      <c r="J101" s="166"/>
      <c r="K101" s="78"/>
      <c r="L101" s="79" t="s">
        <v>30</v>
      </c>
      <c r="M101" s="80"/>
      <c r="N101" s="81">
        <f t="shared" si="3"/>
        <v>0</v>
      </c>
      <c r="O101" s="82">
        <f>MAX(MIN(BB$5,N101),BB$3)-MIN(BB$5,MAX(BB$3,N100))</f>
        <v>0</v>
      </c>
      <c r="P101" s="82">
        <f>MAX(MIN(BB$7,N101),BB$6)-MIN(BB$7,MAX(BB$6,N100))</f>
        <v>0</v>
      </c>
      <c r="Q101" s="82">
        <f>MAX(MIN(BB$4,N101),BB$8)-MIN(BB$4,MAX(BB$8,N100))</f>
        <v>0</v>
      </c>
      <c r="R101" s="82">
        <f>N101-N100</f>
        <v>0</v>
      </c>
      <c r="S101" s="82">
        <f t="shared" si="4"/>
        <v>0</v>
      </c>
      <c r="T101" s="83">
        <f t="shared" si="5"/>
        <v>0</v>
      </c>
      <c r="U101" s="162"/>
      <c r="V101" s="163"/>
      <c r="W101" s="128"/>
      <c r="X101" s="130"/>
      <c r="Y101" s="132"/>
      <c r="Z101" s="134"/>
      <c r="AA101" s="137"/>
      <c r="AB101" s="138"/>
      <c r="AC101" s="138"/>
      <c r="AD101" s="119"/>
      <c r="AE101" s="120"/>
      <c r="AF101" s="122"/>
      <c r="AG101" s="123"/>
      <c r="AH101" s="123"/>
      <c r="AI101" s="123"/>
      <c r="AJ101" s="123"/>
      <c r="AK101" s="123"/>
      <c r="AL101" s="125"/>
      <c r="AM101" s="126"/>
      <c r="AN101" s="127"/>
      <c r="AP101" s="73" t="e">
        <f>(AP100-AA100*465)</f>
        <v>#VALUE!</v>
      </c>
      <c r="AQ101" s="73"/>
      <c r="AR101" s="74">
        <v>30</v>
      </c>
      <c r="AS101" s="75" t="s">
        <v>30</v>
      </c>
      <c r="AT101" s="74">
        <v>105</v>
      </c>
      <c r="AU101" s="117">
        <f>IF(CA101-CA100-CA99=CA93,1,2)</f>
        <v>1</v>
      </c>
      <c r="AV101" s="117"/>
      <c r="AW101" s="117"/>
      <c r="AX101" s="117"/>
    </row>
    <row r="102" spans="2:50" s="5" customFormat="1" ht="18" customHeight="1" x14ac:dyDescent="0.15">
      <c r="B102" s="98"/>
      <c r="C102" s="100"/>
      <c r="D102" s="101"/>
      <c r="E102" s="102"/>
      <c r="F102" s="106" t="s">
        <v>28</v>
      </c>
      <c r="G102" s="107"/>
      <c r="H102" s="108"/>
      <c r="I102" s="109"/>
      <c r="J102" s="110"/>
      <c r="K102" s="65"/>
      <c r="L102" s="66" t="s">
        <v>30</v>
      </c>
      <c r="M102" s="67"/>
      <c r="N102" s="88">
        <f t="shared" si="3"/>
        <v>0</v>
      </c>
      <c r="O102" s="89">
        <f>MAX(MIN(AZ$5,N103),AZ$3)-MIN(AZ$5,MAX(AZ$3,N102))</f>
        <v>0</v>
      </c>
      <c r="P102" s="89">
        <f>MAX(MIN(AZ$7,N103),AZ$6)-MIN(AZ$7,MAX(AZ$6,N102))</f>
        <v>0</v>
      </c>
      <c r="Q102" s="89">
        <f>MAX(MIN(AZ$4,N103),AZ$8)-MIN(AZ$4,MAX(AZ$8,N102))</f>
        <v>0</v>
      </c>
      <c r="R102" s="89">
        <f>N103-N102</f>
        <v>0</v>
      </c>
      <c r="S102" s="89">
        <f t="shared" si="4"/>
        <v>0</v>
      </c>
      <c r="T102" s="90">
        <f t="shared" si="5"/>
        <v>0</v>
      </c>
      <c r="U102" s="111">
        <f>IF(C102="休業中",IF(AND(T103&gt;=TIMEVALUE("7:00:01"),B102=""),1,0),IF(AND(T102&gt;=TIMEVALUE("7:00:01"),B102=""),1,0))</f>
        <v>0</v>
      </c>
      <c r="V102" s="112"/>
      <c r="W102" s="115" t="str">
        <f>IF(AND(U102&gt;=1,X102&gt;=1),"・","")</f>
        <v/>
      </c>
      <c r="X102" s="129">
        <f>IF(C102="休業中",IF(AND(T103&gt;=TIMEVALUE("7:00:01"),B102=""),0,IF(B102="分まで取得",HOUR(T103),CEILING(T103,1/24)*24)),IF(AND(T102&gt;=TIMEVALUE("7:00:01"),B102=""),0,IF(B102="分まで取得",HOUR(T102),CEILING(T102,1/24)*24)))</f>
        <v>0</v>
      </c>
      <c r="Y102" s="131" t="str">
        <f>IF(OR(X102&gt;=1,Z102&lt;=59),"：","")</f>
        <v/>
      </c>
      <c r="Z102" s="133" t="str">
        <f>IF(C102="休業中",IF(T103=TIMEVALUE("0:00:00"),"",IF(B102="分まで取得",MINUTE(T103),0)),IF(T102=TIMEVALUE("0:0:00"),"",IF(B102="分まで取得",MINUTE(T102),0)))</f>
        <v/>
      </c>
      <c r="AA102" s="135" t="str">
        <f>IF(K102&gt;0,ROUNDDOWN(AP102/465,0),"")</f>
        <v/>
      </c>
      <c r="AB102" s="136"/>
      <c r="AC102" s="136" t="str">
        <f>IF(COUNT(AA102,AD102,AF102)&gt;0,"日","")</f>
        <v/>
      </c>
      <c r="AD102" s="118" t="str">
        <f>IF(K102&gt;0,ROUNDDOWN(AP103/60,0),"")</f>
        <v/>
      </c>
      <c r="AE102" s="107" t="s">
        <v>30</v>
      </c>
      <c r="AF102" s="121" t="str">
        <f>IF(K102&gt;0,AP103-AD102*60,"")</f>
        <v/>
      </c>
      <c r="AG102" s="123"/>
      <c r="AH102" s="123"/>
      <c r="AI102" s="123"/>
      <c r="AJ102" s="123"/>
      <c r="AK102" s="123"/>
      <c r="AL102" s="106"/>
      <c r="AM102" s="124"/>
      <c r="AN102" s="127"/>
      <c r="AP102" s="72" t="e">
        <f>AP100-U102:U103*465-X102*60-Z102</f>
        <v>#VALUE!</v>
      </c>
      <c r="AQ102" s="73"/>
      <c r="AR102" s="74">
        <v>23</v>
      </c>
      <c r="AS102" s="75" t="s">
        <v>30</v>
      </c>
      <c r="AT102" s="74">
        <v>75</v>
      </c>
      <c r="AU102" s="148" t="s">
        <v>33</v>
      </c>
      <c r="AV102" s="148"/>
      <c r="AW102" s="148" t="s">
        <v>0</v>
      </c>
      <c r="AX102" s="148"/>
    </row>
    <row r="103" spans="2:50" s="5" customFormat="1" ht="18" customHeight="1" x14ac:dyDescent="0.15">
      <c r="B103" s="158"/>
      <c r="C103" s="159"/>
      <c r="D103" s="160"/>
      <c r="E103" s="161"/>
      <c r="F103" s="125" t="s">
        <v>29</v>
      </c>
      <c r="G103" s="120"/>
      <c r="H103" s="164"/>
      <c r="I103" s="165"/>
      <c r="J103" s="166"/>
      <c r="K103" s="78"/>
      <c r="L103" s="79" t="s">
        <v>30</v>
      </c>
      <c r="M103" s="80"/>
      <c r="N103" s="81">
        <f t="shared" si="3"/>
        <v>0</v>
      </c>
      <c r="O103" s="82">
        <f>MAX(MIN(BB$5,N103),BB$3)-MIN(BB$5,MAX(BB$3,N102))</f>
        <v>0</v>
      </c>
      <c r="P103" s="82">
        <f>MAX(MIN(BB$7,N103),BB$6)-MIN(BB$7,MAX(BB$6,N102))</f>
        <v>0</v>
      </c>
      <c r="Q103" s="82">
        <f>MAX(MIN(BB$4,N103),BB$8)-MIN(BB$4,MAX(BB$8,N102))</f>
        <v>0</v>
      </c>
      <c r="R103" s="82">
        <f>N103-N102</f>
        <v>0</v>
      </c>
      <c r="S103" s="82">
        <f t="shared" si="4"/>
        <v>0</v>
      </c>
      <c r="T103" s="83">
        <f t="shared" si="5"/>
        <v>0</v>
      </c>
      <c r="U103" s="162"/>
      <c r="V103" s="163"/>
      <c r="W103" s="128"/>
      <c r="X103" s="130"/>
      <c r="Y103" s="132"/>
      <c r="Z103" s="134"/>
      <c r="AA103" s="137"/>
      <c r="AB103" s="138"/>
      <c r="AC103" s="138"/>
      <c r="AD103" s="119"/>
      <c r="AE103" s="120"/>
      <c r="AF103" s="122"/>
      <c r="AG103" s="123"/>
      <c r="AH103" s="123"/>
      <c r="AI103" s="123"/>
      <c r="AJ103" s="123"/>
      <c r="AK103" s="123"/>
      <c r="AL103" s="125"/>
      <c r="AM103" s="126"/>
      <c r="AN103" s="127"/>
      <c r="AP103" s="73" t="e">
        <f>(AP102-AA102*465)</f>
        <v>#VALUE!</v>
      </c>
      <c r="AQ103" s="73"/>
      <c r="AR103" s="74">
        <v>30</v>
      </c>
      <c r="AS103" s="75" t="s">
        <v>30</v>
      </c>
      <c r="AT103" s="74">
        <v>105</v>
      </c>
      <c r="AU103" s="117">
        <f>IF(CA103-CA102-CA101=CA95,1,2)</f>
        <v>1</v>
      </c>
      <c r="AV103" s="117"/>
      <c r="AW103" s="117"/>
      <c r="AX103" s="117"/>
    </row>
    <row r="104" spans="2:50" s="5" customFormat="1" ht="18" customHeight="1" x14ac:dyDescent="0.15">
      <c r="B104" s="98"/>
      <c r="C104" s="100"/>
      <c r="D104" s="101"/>
      <c r="E104" s="102"/>
      <c r="F104" s="106" t="s">
        <v>28</v>
      </c>
      <c r="G104" s="107"/>
      <c r="H104" s="108"/>
      <c r="I104" s="109"/>
      <c r="J104" s="110"/>
      <c r="K104" s="65"/>
      <c r="L104" s="66" t="s">
        <v>30</v>
      </c>
      <c r="M104" s="67"/>
      <c r="N104" s="88">
        <f t="shared" si="3"/>
        <v>0</v>
      </c>
      <c r="O104" s="89">
        <f>MAX(MIN(AZ$5,N105),AZ$3)-MIN(AZ$5,MAX(AZ$3,N104))</f>
        <v>0</v>
      </c>
      <c r="P104" s="89">
        <f>MAX(MIN(AZ$7,N105),AZ$6)-MIN(AZ$7,MAX(AZ$6,N104))</f>
        <v>0</v>
      </c>
      <c r="Q104" s="89">
        <f>MAX(MIN(AZ$4,N105),AZ$8)-MIN(AZ$4,MAX(AZ$8,N104))</f>
        <v>0</v>
      </c>
      <c r="R104" s="89">
        <f>N105-N104</f>
        <v>0</v>
      </c>
      <c r="S104" s="89">
        <f t="shared" si="4"/>
        <v>0</v>
      </c>
      <c r="T104" s="90">
        <f t="shared" si="5"/>
        <v>0</v>
      </c>
      <c r="U104" s="111">
        <f>IF(C104="休業中",IF(AND(T105&gt;=TIMEVALUE("7:00:01"),B104=""),1,0),IF(AND(T104&gt;=TIMEVALUE("7:00:01"),B104=""),1,0))</f>
        <v>0</v>
      </c>
      <c r="V104" s="112"/>
      <c r="W104" s="115" t="str">
        <f>IF(AND(U104&gt;=1,X104&gt;=1),"・","")</f>
        <v/>
      </c>
      <c r="X104" s="129">
        <f>IF(C104="休業中",IF(AND(T105&gt;=TIMEVALUE("7:00:01"),B104=""),0,IF(B104="分まで取得",HOUR(T105),CEILING(T105,1/24)*24)),IF(AND(T104&gt;=TIMEVALUE("7:00:01"),B104=""),0,IF(B104="分まで取得",HOUR(T104),CEILING(T104,1/24)*24)))</f>
        <v>0</v>
      </c>
      <c r="Y104" s="131" t="str">
        <f>IF(OR(X104&gt;=1,Z104&lt;=59),"：","")</f>
        <v/>
      </c>
      <c r="Z104" s="133" t="str">
        <f>IF(C104="休業中",IF(T105=TIMEVALUE("0:00:00"),"",IF(B104="分まで取得",MINUTE(T105),0)),IF(T104=TIMEVALUE("0:0:00"),"",IF(B104="分まで取得",MINUTE(T104),0)))</f>
        <v/>
      </c>
      <c r="AA104" s="135" t="str">
        <f>IF(K104&gt;0,ROUNDDOWN(AP104/465,0),"")</f>
        <v/>
      </c>
      <c r="AB104" s="136"/>
      <c r="AC104" s="136" t="str">
        <f>IF(COUNT(AA104,AD104,AF104)&gt;0,"日","")</f>
        <v/>
      </c>
      <c r="AD104" s="118" t="str">
        <f>IF(K104&gt;0,ROUNDDOWN(AP105/60,0),"")</f>
        <v/>
      </c>
      <c r="AE104" s="107" t="s">
        <v>30</v>
      </c>
      <c r="AF104" s="121" t="str">
        <f>IF(K104&gt;0,AP105-AD104*60,"")</f>
        <v/>
      </c>
      <c r="AG104" s="123"/>
      <c r="AH104" s="123"/>
      <c r="AI104" s="123"/>
      <c r="AJ104" s="123"/>
      <c r="AK104" s="123"/>
      <c r="AL104" s="106"/>
      <c r="AM104" s="124"/>
      <c r="AN104" s="127"/>
      <c r="AP104" s="72" t="e">
        <f>AP102-U104:U105*465-X104*60-Z104</f>
        <v>#VALUE!</v>
      </c>
      <c r="AQ104" s="73"/>
      <c r="AR104" s="74">
        <v>23</v>
      </c>
      <c r="AS104" s="75" t="s">
        <v>30</v>
      </c>
      <c r="AT104" s="74">
        <v>75</v>
      </c>
      <c r="AU104" s="148" t="s">
        <v>33</v>
      </c>
      <c r="AV104" s="148"/>
      <c r="AW104" s="148" t="s">
        <v>0</v>
      </c>
      <c r="AX104" s="148"/>
    </row>
    <row r="105" spans="2:50" s="5" customFormat="1" ht="18" customHeight="1" x14ac:dyDescent="0.15">
      <c r="B105" s="158"/>
      <c r="C105" s="159"/>
      <c r="D105" s="160"/>
      <c r="E105" s="161"/>
      <c r="F105" s="125" t="s">
        <v>29</v>
      </c>
      <c r="G105" s="120"/>
      <c r="H105" s="164"/>
      <c r="I105" s="165"/>
      <c r="J105" s="166"/>
      <c r="K105" s="78"/>
      <c r="L105" s="79" t="s">
        <v>30</v>
      </c>
      <c r="M105" s="80"/>
      <c r="N105" s="81">
        <f t="shared" si="3"/>
        <v>0</v>
      </c>
      <c r="O105" s="82">
        <f>MAX(MIN(BB$5,N105),BB$3)-MIN(BB$5,MAX(BB$3,N104))</f>
        <v>0</v>
      </c>
      <c r="P105" s="82">
        <f>MAX(MIN(BB$7,N105),BB$6)-MIN(BB$7,MAX(BB$6,N104))</f>
        <v>0</v>
      </c>
      <c r="Q105" s="82">
        <f>MAX(MIN(BB$4,N105),BB$8)-MIN(BB$4,MAX(BB$8,N104))</f>
        <v>0</v>
      </c>
      <c r="R105" s="82">
        <f>N105-N104</f>
        <v>0</v>
      </c>
      <c r="S105" s="82">
        <f t="shared" si="4"/>
        <v>0</v>
      </c>
      <c r="T105" s="83">
        <f t="shared" si="5"/>
        <v>0</v>
      </c>
      <c r="U105" s="162"/>
      <c r="V105" s="163"/>
      <c r="W105" s="128"/>
      <c r="X105" s="130"/>
      <c r="Y105" s="132"/>
      <c r="Z105" s="134"/>
      <c r="AA105" s="137"/>
      <c r="AB105" s="138"/>
      <c r="AC105" s="138"/>
      <c r="AD105" s="119"/>
      <c r="AE105" s="120"/>
      <c r="AF105" s="122"/>
      <c r="AG105" s="123"/>
      <c r="AH105" s="123"/>
      <c r="AI105" s="123"/>
      <c r="AJ105" s="123"/>
      <c r="AK105" s="123"/>
      <c r="AL105" s="125"/>
      <c r="AM105" s="126"/>
      <c r="AN105" s="127"/>
      <c r="AP105" s="73" t="e">
        <f>(AP104-AA104*465)</f>
        <v>#VALUE!</v>
      </c>
      <c r="AQ105" s="73"/>
      <c r="AR105" s="74">
        <v>30</v>
      </c>
      <c r="AS105" s="75" t="s">
        <v>30</v>
      </c>
      <c r="AT105" s="74">
        <v>105</v>
      </c>
      <c r="AU105" s="117">
        <f>IF(CA105-CA104-CA103=CA97,1,2)</f>
        <v>1</v>
      </c>
      <c r="AV105" s="117"/>
      <c r="AW105" s="117"/>
      <c r="AX105" s="117"/>
    </row>
    <row r="106" spans="2:50" s="5" customFormat="1" ht="18" customHeight="1" x14ac:dyDescent="0.15">
      <c r="B106" s="98"/>
      <c r="C106" s="100"/>
      <c r="D106" s="101"/>
      <c r="E106" s="102"/>
      <c r="F106" s="106" t="s">
        <v>28</v>
      </c>
      <c r="G106" s="107"/>
      <c r="H106" s="108"/>
      <c r="I106" s="109"/>
      <c r="J106" s="110"/>
      <c r="K106" s="65"/>
      <c r="L106" s="66" t="s">
        <v>30</v>
      </c>
      <c r="M106" s="67"/>
      <c r="N106" s="88">
        <f t="shared" si="3"/>
        <v>0</v>
      </c>
      <c r="O106" s="89">
        <f>MAX(MIN(AZ$5,N107),AZ$3)-MIN(AZ$5,MAX(AZ$3,N106))</f>
        <v>0</v>
      </c>
      <c r="P106" s="89">
        <f>MAX(MIN(AZ$7,N107),AZ$6)-MIN(AZ$7,MAX(AZ$6,N106))</f>
        <v>0</v>
      </c>
      <c r="Q106" s="89">
        <f>MAX(MIN(AZ$4,N107),AZ$8)-MIN(AZ$4,MAX(AZ$8,N106))</f>
        <v>0</v>
      </c>
      <c r="R106" s="89">
        <f>N107-N106</f>
        <v>0</v>
      </c>
      <c r="S106" s="89">
        <f t="shared" si="4"/>
        <v>0</v>
      </c>
      <c r="T106" s="90">
        <f t="shared" si="5"/>
        <v>0</v>
      </c>
      <c r="U106" s="111">
        <f>IF(C106="休業中",IF(AND(T107&gt;=TIMEVALUE("7:00:01"),B106=""),1,0),IF(AND(T106&gt;=TIMEVALUE("7:00:01"),B106=""),1,0))</f>
        <v>0</v>
      </c>
      <c r="V106" s="112"/>
      <c r="W106" s="115" t="str">
        <f>IF(AND(U106&gt;=1,X106&gt;=1),"・","")</f>
        <v/>
      </c>
      <c r="X106" s="129">
        <f>IF(C106="休業中",IF(AND(T107&gt;=TIMEVALUE("7:00:01"),B106=""),0,IF(B106="分まで取得",HOUR(T107),CEILING(T107,1/24)*24)),IF(AND(T106&gt;=TIMEVALUE("7:00:01"),B106=""),0,IF(B106="分まで取得",HOUR(T106),CEILING(T106,1/24)*24)))</f>
        <v>0</v>
      </c>
      <c r="Y106" s="131" t="str">
        <f>IF(OR(X106&gt;=1,Z106&lt;=59),"：","")</f>
        <v/>
      </c>
      <c r="Z106" s="133" t="str">
        <f>IF(C106="休業中",IF(T107=TIMEVALUE("0:00:00"),"",IF(B106="分まで取得",MINUTE(T107),0)),IF(T106=TIMEVALUE("0:0:00"),"",IF(B106="分まで取得",MINUTE(T106),0)))</f>
        <v/>
      </c>
      <c r="AA106" s="135" t="str">
        <f>IF(K106&gt;0,ROUNDDOWN(AP106/465,0),"")</f>
        <v/>
      </c>
      <c r="AB106" s="136"/>
      <c r="AC106" s="136" t="str">
        <f>IF(COUNT(AA106,AD106,AF106)&gt;0,"日","")</f>
        <v/>
      </c>
      <c r="AD106" s="118" t="str">
        <f>IF(K106&gt;0,ROUNDDOWN(AP107/60,0),"")</f>
        <v/>
      </c>
      <c r="AE106" s="107" t="s">
        <v>30</v>
      </c>
      <c r="AF106" s="121" t="str">
        <f>IF(K106&gt;0,AP107-AD106*60,"")</f>
        <v/>
      </c>
      <c r="AG106" s="123"/>
      <c r="AH106" s="123"/>
      <c r="AI106" s="123"/>
      <c r="AJ106" s="123"/>
      <c r="AK106" s="123"/>
      <c r="AL106" s="106"/>
      <c r="AM106" s="124"/>
      <c r="AN106" s="127"/>
      <c r="AP106" s="72" t="e">
        <f>AP104-U106:U107*465-X106*60-Z106</f>
        <v>#VALUE!</v>
      </c>
      <c r="AQ106" s="73"/>
      <c r="AR106" s="74">
        <v>23</v>
      </c>
      <c r="AS106" s="75" t="s">
        <v>30</v>
      </c>
      <c r="AT106" s="74">
        <v>75</v>
      </c>
      <c r="AU106" s="148" t="s">
        <v>33</v>
      </c>
      <c r="AV106" s="148"/>
      <c r="AW106" s="148" t="s">
        <v>0</v>
      </c>
      <c r="AX106" s="148"/>
    </row>
    <row r="107" spans="2:50" s="5" customFormat="1" ht="18" customHeight="1" x14ac:dyDescent="0.15">
      <c r="B107" s="158"/>
      <c r="C107" s="159"/>
      <c r="D107" s="160"/>
      <c r="E107" s="161"/>
      <c r="F107" s="125" t="s">
        <v>29</v>
      </c>
      <c r="G107" s="120"/>
      <c r="H107" s="164"/>
      <c r="I107" s="165"/>
      <c r="J107" s="166"/>
      <c r="K107" s="78"/>
      <c r="L107" s="79" t="s">
        <v>30</v>
      </c>
      <c r="M107" s="80"/>
      <c r="N107" s="81">
        <f t="shared" si="3"/>
        <v>0</v>
      </c>
      <c r="O107" s="82">
        <f>MAX(MIN(BB$5,N107),BB$3)-MIN(BB$5,MAX(BB$3,N106))</f>
        <v>0</v>
      </c>
      <c r="P107" s="82">
        <f>MAX(MIN(BB$7,N107),BB$6)-MIN(BB$7,MAX(BB$6,N106))</f>
        <v>0</v>
      </c>
      <c r="Q107" s="82">
        <f>MAX(MIN(BB$4,N107),BB$8)-MIN(BB$4,MAX(BB$8,N106))</f>
        <v>0</v>
      </c>
      <c r="R107" s="82">
        <f>N107-N106</f>
        <v>0</v>
      </c>
      <c r="S107" s="82">
        <f t="shared" si="4"/>
        <v>0</v>
      </c>
      <c r="T107" s="83">
        <f t="shared" si="5"/>
        <v>0</v>
      </c>
      <c r="U107" s="162"/>
      <c r="V107" s="163"/>
      <c r="W107" s="128"/>
      <c r="X107" s="130"/>
      <c r="Y107" s="132"/>
      <c r="Z107" s="134"/>
      <c r="AA107" s="137"/>
      <c r="AB107" s="138"/>
      <c r="AC107" s="138"/>
      <c r="AD107" s="119"/>
      <c r="AE107" s="120"/>
      <c r="AF107" s="122"/>
      <c r="AG107" s="123"/>
      <c r="AH107" s="123"/>
      <c r="AI107" s="123"/>
      <c r="AJ107" s="123"/>
      <c r="AK107" s="123"/>
      <c r="AL107" s="125"/>
      <c r="AM107" s="126"/>
      <c r="AN107" s="127"/>
      <c r="AP107" s="73" t="e">
        <f>(AP106-AA106*465)</f>
        <v>#VALUE!</v>
      </c>
      <c r="AQ107" s="73"/>
      <c r="AR107" s="74">
        <v>30</v>
      </c>
      <c r="AS107" s="75" t="s">
        <v>30</v>
      </c>
      <c r="AT107" s="74">
        <v>105</v>
      </c>
      <c r="AU107" s="117">
        <f>IF(CA107-CA106-CA105=CA99,1,2)</f>
        <v>1</v>
      </c>
      <c r="AV107" s="117"/>
      <c r="AW107" s="117"/>
      <c r="AX107" s="117"/>
    </row>
    <row r="108" spans="2:50" s="5" customFormat="1" ht="18" customHeight="1" x14ac:dyDescent="0.15">
      <c r="B108" s="98"/>
      <c r="C108" s="100"/>
      <c r="D108" s="101"/>
      <c r="E108" s="102"/>
      <c r="F108" s="106" t="s">
        <v>28</v>
      </c>
      <c r="G108" s="107"/>
      <c r="H108" s="108"/>
      <c r="I108" s="109"/>
      <c r="J108" s="110"/>
      <c r="K108" s="65"/>
      <c r="L108" s="66" t="s">
        <v>30</v>
      </c>
      <c r="M108" s="67"/>
      <c r="N108" s="88">
        <f t="shared" si="3"/>
        <v>0</v>
      </c>
      <c r="O108" s="89">
        <f>MAX(MIN(AZ$5,N109),AZ$3)-MIN(AZ$5,MAX(AZ$3,N108))</f>
        <v>0</v>
      </c>
      <c r="P108" s="89">
        <f>MAX(MIN(AZ$7,N109),AZ$6)-MIN(AZ$7,MAX(AZ$6,N108))</f>
        <v>0</v>
      </c>
      <c r="Q108" s="89">
        <f>MAX(MIN(AZ$4,N109),AZ$8)-MIN(AZ$4,MAX(AZ$8,N108))</f>
        <v>0</v>
      </c>
      <c r="R108" s="89">
        <f>N109-N108</f>
        <v>0</v>
      </c>
      <c r="S108" s="89">
        <f t="shared" si="4"/>
        <v>0</v>
      </c>
      <c r="T108" s="90">
        <f t="shared" si="5"/>
        <v>0</v>
      </c>
      <c r="U108" s="111">
        <f>IF(C108="休業中",IF(AND(T109&gt;=TIMEVALUE("7:00:01"),B108=""),1,0),IF(AND(T108&gt;=TIMEVALUE("7:00:01"),B108=""),1,0))</f>
        <v>0</v>
      </c>
      <c r="V108" s="112"/>
      <c r="W108" s="115" t="str">
        <f>IF(AND(U108&gt;=1,X108&gt;=1),"・","")</f>
        <v/>
      </c>
      <c r="X108" s="129">
        <f>IF(C108="休業中",IF(AND(T109&gt;=TIMEVALUE("7:00:01"),B108=""),0,IF(B108="分まで取得",HOUR(T109),CEILING(T109,1/24)*24)),IF(AND(T108&gt;=TIMEVALUE("7:00:01"),B108=""),0,IF(B108="分まで取得",HOUR(T108),CEILING(T108,1/24)*24)))</f>
        <v>0</v>
      </c>
      <c r="Y108" s="131" t="str">
        <f>IF(OR(X108&gt;=1,Z108&lt;=59),"：","")</f>
        <v/>
      </c>
      <c r="Z108" s="133" t="str">
        <f>IF(C108="休業中",IF(T109=TIMEVALUE("0:00:00"),"",IF(B108="分まで取得",MINUTE(T109),0)),IF(T108=TIMEVALUE("0:0:00"),"",IF(B108="分まで取得",MINUTE(T108),0)))</f>
        <v/>
      </c>
      <c r="AA108" s="135" t="str">
        <f>IF(K108&gt;0,ROUNDDOWN(AP108/465,0),"")</f>
        <v/>
      </c>
      <c r="AB108" s="136"/>
      <c r="AC108" s="136" t="str">
        <f>IF(COUNT(AA108,AD108,AF108)&gt;0,"日","")</f>
        <v/>
      </c>
      <c r="AD108" s="118" t="str">
        <f>IF(K108&gt;0,ROUNDDOWN(AP109/60,0),"")</f>
        <v/>
      </c>
      <c r="AE108" s="107" t="s">
        <v>30</v>
      </c>
      <c r="AF108" s="121" t="str">
        <f>IF(K108&gt;0,AP109-AD108*60,"")</f>
        <v/>
      </c>
      <c r="AG108" s="123"/>
      <c r="AH108" s="123"/>
      <c r="AI108" s="123"/>
      <c r="AJ108" s="123"/>
      <c r="AK108" s="123"/>
      <c r="AL108" s="106"/>
      <c r="AM108" s="124"/>
      <c r="AN108" s="127"/>
      <c r="AP108" s="72" t="e">
        <f>AP106-U108:U109*465-X108*60-Z108</f>
        <v>#VALUE!</v>
      </c>
      <c r="AQ108" s="73"/>
      <c r="AR108" s="74">
        <v>23</v>
      </c>
      <c r="AS108" s="75" t="s">
        <v>30</v>
      </c>
      <c r="AT108" s="74">
        <v>75</v>
      </c>
      <c r="AU108" s="148" t="s">
        <v>33</v>
      </c>
      <c r="AV108" s="148"/>
      <c r="AW108" s="148" t="s">
        <v>0</v>
      </c>
      <c r="AX108" s="148"/>
    </row>
    <row r="109" spans="2:50" s="5" customFormat="1" ht="18" customHeight="1" x14ac:dyDescent="0.15">
      <c r="B109" s="158"/>
      <c r="C109" s="159"/>
      <c r="D109" s="160"/>
      <c r="E109" s="161"/>
      <c r="F109" s="125" t="s">
        <v>29</v>
      </c>
      <c r="G109" s="120"/>
      <c r="H109" s="164"/>
      <c r="I109" s="165"/>
      <c r="J109" s="166"/>
      <c r="K109" s="78"/>
      <c r="L109" s="79" t="s">
        <v>30</v>
      </c>
      <c r="M109" s="80"/>
      <c r="N109" s="81">
        <f t="shared" si="3"/>
        <v>0</v>
      </c>
      <c r="O109" s="82">
        <f>MAX(MIN(BB$5,N109),BB$3)-MIN(BB$5,MAX(BB$3,N108))</f>
        <v>0</v>
      </c>
      <c r="P109" s="82">
        <f>MAX(MIN(BB$7,N109),BB$6)-MIN(BB$7,MAX(BB$6,N108))</f>
        <v>0</v>
      </c>
      <c r="Q109" s="82">
        <f>MAX(MIN(BB$4,N109),BB$8)-MIN(BB$4,MAX(BB$8,N108))</f>
        <v>0</v>
      </c>
      <c r="R109" s="82">
        <f>N109-N108</f>
        <v>0</v>
      </c>
      <c r="S109" s="82">
        <f t="shared" si="4"/>
        <v>0</v>
      </c>
      <c r="T109" s="83">
        <f t="shared" si="5"/>
        <v>0</v>
      </c>
      <c r="U109" s="162"/>
      <c r="V109" s="163"/>
      <c r="W109" s="128"/>
      <c r="X109" s="130"/>
      <c r="Y109" s="132"/>
      <c r="Z109" s="134"/>
      <c r="AA109" s="137"/>
      <c r="AB109" s="138"/>
      <c r="AC109" s="138"/>
      <c r="AD109" s="119"/>
      <c r="AE109" s="120"/>
      <c r="AF109" s="122"/>
      <c r="AG109" s="123"/>
      <c r="AH109" s="123"/>
      <c r="AI109" s="123"/>
      <c r="AJ109" s="123"/>
      <c r="AK109" s="123"/>
      <c r="AL109" s="125"/>
      <c r="AM109" s="126"/>
      <c r="AN109" s="127"/>
      <c r="AP109" s="73" t="e">
        <f>(AP108-AA108*465)</f>
        <v>#VALUE!</v>
      </c>
      <c r="AQ109" s="73"/>
      <c r="AR109" s="74">
        <v>30</v>
      </c>
      <c r="AS109" s="75" t="s">
        <v>30</v>
      </c>
      <c r="AT109" s="74">
        <v>105</v>
      </c>
      <c r="AU109" s="117">
        <f>IF(CA109-CA108-CA107=CA101,1,2)</f>
        <v>1</v>
      </c>
      <c r="AV109" s="117"/>
      <c r="AW109" s="117"/>
      <c r="AX109" s="117"/>
    </row>
    <row r="110" spans="2:50" s="5" customFormat="1" ht="18" customHeight="1" x14ac:dyDescent="0.15">
      <c r="B110" s="98"/>
      <c r="C110" s="100"/>
      <c r="D110" s="101"/>
      <c r="E110" s="102"/>
      <c r="F110" s="106" t="s">
        <v>28</v>
      </c>
      <c r="G110" s="107"/>
      <c r="H110" s="108"/>
      <c r="I110" s="109"/>
      <c r="J110" s="110"/>
      <c r="K110" s="65"/>
      <c r="L110" s="66" t="s">
        <v>30</v>
      </c>
      <c r="M110" s="67"/>
      <c r="N110" s="88">
        <f t="shared" si="3"/>
        <v>0</v>
      </c>
      <c r="O110" s="89">
        <f>MAX(MIN(AZ$5,N111),AZ$3)-MIN(AZ$5,MAX(AZ$3,N110))</f>
        <v>0</v>
      </c>
      <c r="P110" s="89">
        <f>MAX(MIN(AZ$7,N111),AZ$6)-MIN(AZ$7,MAX(AZ$6,N110))</f>
        <v>0</v>
      </c>
      <c r="Q110" s="89">
        <f>MAX(MIN(AZ$4,N111),AZ$8)-MIN(AZ$4,MAX(AZ$8,N110))</f>
        <v>0</v>
      </c>
      <c r="R110" s="89">
        <f>N111-N110</f>
        <v>0</v>
      </c>
      <c r="S110" s="89">
        <f t="shared" si="4"/>
        <v>0</v>
      </c>
      <c r="T110" s="90">
        <f t="shared" si="5"/>
        <v>0</v>
      </c>
      <c r="U110" s="111">
        <f>IF(C110="休業中",IF(AND(T111&gt;=TIMEVALUE("7:00:01"),B110=""),1,0),IF(AND(T110&gt;=TIMEVALUE("7:00:01"),B110=""),1,0))</f>
        <v>0</v>
      </c>
      <c r="V110" s="112"/>
      <c r="W110" s="115" t="str">
        <f>IF(AND(U110&gt;=1,X110&gt;=1),"・","")</f>
        <v/>
      </c>
      <c r="X110" s="129">
        <f>IF(C110="休業中",IF(AND(T111&gt;=TIMEVALUE("7:00:01"),B110=""),0,IF(B110="分まで取得",HOUR(T111),CEILING(T111,1/24)*24)),IF(AND(T110&gt;=TIMEVALUE("7:00:01"),B110=""),0,IF(B110="分まで取得",HOUR(T110),CEILING(T110,1/24)*24)))</f>
        <v>0</v>
      </c>
      <c r="Y110" s="131" t="str">
        <f>IF(OR(X110&gt;=1,Z110&lt;=59),"：","")</f>
        <v/>
      </c>
      <c r="Z110" s="133" t="str">
        <f>IF(C110="休業中",IF(T111=TIMEVALUE("0:00:00"),"",IF(B110="分まで取得",MINUTE(T111),0)),IF(T110=TIMEVALUE("0:0:00"),"",IF(B110="分まで取得",MINUTE(T110),0)))</f>
        <v/>
      </c>
      <c r="AA110" s="135" t="str">
        <f>IF(K110&gt;0,ROUNDDOWN(AP110/465,0),"")</f>
        <v/>
      </c>
      <c r="AB110" s="136"/>
      <c r="AC110" s="136" t="str">
        <f>IF(COUNT(AA110,AD110,AF110)&gt;0,"日","")</f>
        <v/>
      </c>
      <c r="AD110" s="118" t="str">
        <f>IF(K110&gt;0,ROUNDDOWN(AP111/60,0),"")</f>
        <v/>
      </c>
      <c r="AE110" s="107" t="s">
        <v>30</v>
      </c>
      <c r="AF110" s="121" t="str">
        <f>IF(K110&gt;0,AP111-AD110*60,"")</f>
        <v/>
      </c>
      <c r="AG110" s="123"/>
      <c r="AH110" s="123"/>
      <c r="AI110" s="123"/>
      <c r="AJ110" s="123"/>
      <c r="AK110" s="123"/>
      <c r="AL110" s="106"/>
      <c r="AM110" s="124"/>
      <c r="AN110" s="127"/>
      <c r="AP110" s="72" t="e">
        <f>AP108-U110:U111*465-X110*60-Z110</f>
        <v>#VALUE!</v>
      </c>
      <c r="AQ110" s="73"/>
      <c r="AR110" s="74">
        <v>23</v>
      </c>
      <c r="AS110" s="75" t="s">
        <v>30</v>
      </c>
      <c r="AT110" s="74">
        <v>75</v>
      </c>
      <c r="AU110" s="148" t="s">
        <v>33</v>
      </c>
      <c r="AV110" s="148"/>
      <c r="AW110" s="148" t="s">
        <v>0</v>
      </c>
      <c r="AX110" s="148"/>
    </row>
    <row r="111" spans="2:50" s="5" customFormat="1" ht="18" customHeight="1" x14ac:dyDescent="0.15">
      <c r="B111" s="158"/>
      <c r="C111" s="159"/>
      <c r="D111" s="160"/>
      <c r="E111" s="161"/>
      <c r="F111" s="125" t="s">
        <v>29</v>
      </c>
      <c r="G111" s="120"/>
      <c r="H111" s="164"/>
      <c r="I111" s="165"/>
      <c r="J111" s="166"/>
      <c r="K111" s="78"/>
      <c r="L111" s="79" t="s">
        <v>30</v>
      </c>
      <c r="M111" s="80"/>
      <c r="N111" s="81">
        <f t="shared" si="3"/>
        <v>0</v>
      </c>
      <c r="O111" s="82">
        <f>MAX(MIN(BB$5,N111),BB$3)-MIN(BB$5,MAX(BB$3,N110))</f>
        <v>0</v>
      </c>
      <c r="P111" s="82">
        <f>MAX(MIN(BB$7,N111),BB$6)-MIN(BB$7,MAX(BB$6,N110))</f>
        <v>0</v>
      </c>
      <c r="Q111" s="82">
        <f>MAX(MIN(BB$4,N111),BB$8)-MIN(BB$4,MAX(BB$8,N110))</f>
        <v>0</v>
      </c>
      <c r="R111" s="82">
        <f>N111-N110</f>
        <v>0</v>
      </c>
      <c r="S111" s="82">
        <f t="shared" si="4"/>
        <v>0</v>
      </c>
      <c r="T111" s="83">
        <f t="shared" si="5"/>
        <v>0</v>
      </c>
      <c r="U111" s="162"/>
      <c r="V111" s="163"/>
      <c r="W111" s="128"/>
      <c r="X111" s="130"/>
      <c r="Y111" s="132"/>
      <c r="Z111" s="134"/>
      <c r="AA111" s="137"/>
      <c r="AB111" s="138"/>
      <c r="AC111" s="138"/>
      <c r="AD111" s="119"/>
      <c r="AE111" s="120"/>
      <c r="AF111" s="122"/>
      <c r="AG111" s="123"/>
      <c r="AH111" s="123"/>
      <c r="AI111" s="123"/>
      <c r="AJ111" s="123"/>
      <c r="AK111" s="123"/>
      <c r="AL111" s="125"/>
      <c r="AM111" s="126"/>
      <c r="AN111" s="127"/>
      <c r="AP111" s="73" t="e">
        <f>(AP110-AA110*465)</f>
        <v>#VALUE!</v>
      </c>
      <c r="AQ111" s="73"/>
      <c r="AR111" s="74">
        <v>30</v>
      </c>
      <c r="AS111" s="75" t="s">
        <v>30</v>
      </c>
      <c r="AT111" s="74">
        <v>105</v>
      </c>
      <c r="AU111" s="117">
        <f>IF(CA111-CA110-CA109=CA103,1,2)</f>
        <v>1</v>
      </c>
      <c r="AV111" s="117"/>
      <c r="AW111" s="117"/>
      <c r="AX111" s="117"/>
    </row>
    <row r="112" spans="2:50" s="5" customFormat="1" ht="18" customHeight="1" x14ac:dyDescent="0.15">
      <c r="B112" s="98"/>
      <c r="C112" s="100"/>
      <c r="D112" s="101"/>
      <c r="E112" s="102"/>
      <c r="F112" s="106" t="s">
        <v>28</v>
      </c>
      <c r="G112" s="107"/>
      <c r="H112" s="108"/>
      <c r="I112" s="109"/>
      <c r="J112" s="110"/>
      <c r="K112" s="65"/>
      <c r="L112" s="66" t="s">
        <v>30</v>
      </c>
      <c r="M112" s="67"/>
      <c r="N112" s="88">
        <f t="shared" si="3"/>
        <v>0</v>
      </c>
      <c r="O112" s="89">
        <f>MAX(MIN(AZ$5,N113),AZ$3)-MIN(AZ$5,MAX(AZ$3,N112))</f>
        <v>0</v>
      </c>
      <c r="P112" s="89">
        <f>MAX(MIN(AZ$7,N113),AZ$6)-MIN(AZ$7,MAX(AZ$6,N112))</f>
        <v>0</v>
      </c>
      <c r="Q112" s="89">
        <f>MAX(MIN(AZ$4,N113),AZ$8)-MIN(AZ$4,MAX(AZ$8,N112))</f>
        <v>0</v>
      </c>
      <c r="R112" s="89">
        <f>N113-N112</f>
        <v>0</v>
      </c>
      <c r="S112" s="89">
        <f t="shared" si="4"/>
        <v>0</v>
      </c>
      <c r="T112" s="90">
        <f t="shared" si="5"/>
        <v>0</v>
      </c>
      <c r="U112" s="111">
        <f>IF(C112="休業中",IF(AND(T113&gt;=TIMEVALUE("7:00:01"),B112=""),1,0),IF(AND(T112&gt;=TIMEVALUE("7:00:01"),B112=""),1,0))</f>
        <v>0</v>
      </c>
      <c r="V112" s="112"/>
      <c r="W112" s="115" t="str">
        <f>IF(AND(U112&gt;=1,X112&gt;=1),"・","")</f>
        <v/>
      </c>
      <c r="X112" s="129">
        <f>IF(C112="休業中",IF(AND(T113&gt;=TIMEVALUE("7:00:01"),B112=""),0,IF(B112="分まで取得",HOUR(T113),CEILING(T113,1/24)*24)),IF(AND(T112&gt;=TIMEVALUE("7:00:01"),B112=""),0,IF(B112="分まで取得",HOUR(T112),CEILING(T112,1/24)*24)))</f>
        <v>0</v>
      </c>
      <c r="Y112" s="131" t="str">
        <f>IF(OR(X112&gt;=1,Z112&lt;=59),"：","")</f>
        <v/>
      </c>
      <c r="Z112" s="133" t="str">
        <f>IF(C112="休業中",IF(T113=TIMEVALUE("0:00:00"),"",IF(B112="分まで取得",MINUTE(T113),0)),IF(T112=TIMEVALUE("0:0:00"),"",IF(B112="分まで取得",MINUTE(T112),0)))</f>
        <v/>
      </c>
      <c r="AA112" s="135" t="str">
        <f>IF(K112&gt;0,ROUNDDOWN(AP112/465,0),"")</f>
        <v/>
      </c>
      <c r="AB112" s="136"/>
      <c r="AC112" s="136" t="str">
        <f>IF(COUNT(AA112,AD112,AF112)&gt;0,"日","")</f>
        <v/>
      </c>
      <c r="AD112" s="118" t="str">
        <f>IF(K112&gt;0,ROUNDDOWN(AP113/60,0),"")</f>
        <v/>
      </c>
      <c r="AE112" s="107" t="s">
        <v>30</v>
      </c>
      <c r="AF112" s="121" t="str">
        <f>IF(K112&gt;0,AP113-AD112*60,"")</f>
        <v/>
      </c>
      <c r="AG112" s="123"/>
      <c r="AH112" s="123"/>
      <c r="AI112" s="123"/>
      <c r="AJ112" s="123"/>
      <c r="AK112" s="123"/>
      <c r="AL112" s="106"/>
      <c r="AM112" s="124"/>
      <c r="AN112" s="127"/>
      <c r="AP112" s="72" t="e">
        <f>AP110-U112:U113*465-X112*60-Z112</f>
        <v>#VALUE!</v>
      </c>
      <c r="AQ112" s="73"/>
      <c r="AR112" s="74">
        <v>23</v>
      </c>
      <c r="AS112" s="75" t="s">
        <v>30</v>
      </c>
      <c r="AT112" s="74">
        <v>75</v>
      </c>
      <c r="AU112" s="148" t="s">
        <v>33</v>
      </c>
      <c r="AV112" s="148"/>
      <c r="AW112" s="148" t="s">
        <v>0</v>
      </c>
      <c r="AX112" s="148"/>
    </row>
    <row r="113" spans="2:50" s="5" customFormat="1" ht="18" customHeight="1" x14ac:dyDescent="0.15">
      <c r="B113" s="158"/>
      <c r="C113" s="159"/>
      <c r="D113" s="160"/>
      <c r="E113" s="161"/>
      <c r="F113" s="125" t="s">
        <v>29</v>
      </c>
      <c r="G113" s="120"/>
      <c r="H113" s="164"/>
      <c r="I113" s="165"/>
      <c r="J113" s="166"/>
      <c r="K113" s="78"/>
      <c r="L113" s="79" t="s">
        <v>30</v>
      </c>
      <c r="M113" s="80"/>
      <c r="N113" s="81">
        <f t="shared" si="3"/>
        <v>0</v>
      </c>
      <c r="O113" s="82">
        <f>MAX(MIN(BB$5,N113),BB$3)-MIN(BB$5,MAX(BB$3,N112))</f>
        <v>0</v>
      </c>
      <c r="P113" s="82">
        <f>MAX(MIN(BB$7,N113),BB$6)-MIN(BB$7,MAX(BB$6,N112))</f>
        <v>0</v>
      </c>
      <c r="Q113" s="82">
        <f>MAX(MIN(BB$4,N113),BB$8)-MIN(BB$4,MAX(BB$8,N112))</f>
        <v>0</v>
      </c>
      <c r="R113" s="82">
        <f>N113-N112</f>
        <v>0</v>
      </c>
      <c r="S113" s="82">
        <f t="shared" si="4"/>
        <v>0</v>
      </c>
      <c r="T113" s="83">
        <f t="shared" si="5"/>
        <v>0</v>
      </c>
      <c r="U113" s="162"/>
      <c r="V113" s="163"/>
      <c r="W113" s="128"/>
      <c r="X113" s="130"/>
      <c r="Y113" s="132"/>
      <c r="Z113" s="134"/>
      <c r="AA113" s="137"/>
      <c r="AB113" s="138"/>
      <c r="AC113" s="138"/>
      <c r="AD113" s="119"/>
      <c r="AE113" s="120"/>
      <c r="AF113" s="122"/>
      <c r="AG113" s="123"/>
      <c r="AH113" s="123"/>
      <c r="AI113" s="123"/>
      <c r="AJ113" s="123"/>
      <c r="AK113" s="123"/>
      <c r="AL113" s="125"/>
      <c r="AM113" s="126"/>
      <c r="AN113" s="127"/>
      <c r="AP113" s="73" t="e">
        <f>(AP112-AA112*465)</f>
        <v>#VALUE!</v>
      </c>
      <c r="AQ113" s="73"/>
      <c r="AR113" s="74">
        <v>30</v>
      </c>
      <c r="AS113" s="75" t="s">
        <v>30</v>
      </c>
      <c r="AT113" s="74">
        <v>105</v>
      </c>
      <c r="AU113" s="117">
        <f>IF(CA113-CA112-CA111=CA105,1,2)</f>
        <v>1</v>
      </c>
      <c r="AV113" s="117"/>
      <c r="AW113" s="117"/>
      <c r="AX113" s="117"/>
    </row>
    <row r="114" spans="2:50" s="5" customFormat="1" ht="18" customHeight="1" x14ac:dyDescent="0.15">
      <c r="B114" s="98"/>
      <c r="C114" s="100"/>
      <c r="D114" s="101"/>
      <c r="E114" s="102"/>
      <c r="F114" s="106" t="s">
        <v>28</v>
      </c>
      <c r="G114" s="107"/>
      <c r="H114" s="108"/>
      <c r="I114" s="109"/>
      <c r="J114" s="110"/>
      <c r="K114" s="65"/>
      <c r="L114" s="66" t="s">
        <v>30</v>
      </c>
      <c r="M114" s="67"/>
      <c r="N114" s="88">
        <f t="shared" si="3"/>
        <v>0</v>
      </c>
      <c r="O114" s="89">
        <f>MAX(MIN(AZ$5,N115),AZ$3)-MIN(AZ$5,MAX(AZ$3,N114))</f>
        <v>0</v>
      </c>
      <c r="P114" s="89">
        <f>MAX(MIN(AZ$7,N115),AZ$6)-MIN(AZ$7,MAX(AZ$6,N114))</f>
        <v>0</v>
      </c>
      <c r="Q114" s="89">
        <f>MAX(MIN(AZ$4,N115),AZ$8)-MIN(AZ$4,MAX(AZ$8,N114))</f>
        <v>0</v>
      </c>
      <c r="R114" s="89">
        <f>N115-N114</f>
        <v>0</v>
      </c>
      <c r="S114" s="89">
        <f t="shared" si="4"/>
        <v>0</v>
      </c>
      <c r="T114" s="90">
        <f t="shared" si="5"/>
        <v>0</v>
      </c>
      <c r="U114" s="111">
        <f>IF(C114="休業中",IF(AND(T115&gt;=TIMEVALUE("7:00:01"),B114=""),1,0),IF(AND(T114&gt;=TIMEVALUE("7:00:01"),B114=""),1,0))</f>
        <v>0</v>
      </c>
      <c r="V114" s="112"/>
      <c r="W114" s="115" t="str">
        <f>IF(AND(U114&gt;=1,X114&gt;=1),"・","")</f>
        <v/>
      </c>
      <c r="X114" s="129">
        <f>IF(C114="休業中",IF(AND(T115&gt;=TIMEVALUE("7:00:01"),B114=""),0,IF(B114="分まで取得",HOUR(T115),CEILING(T115,1/24)*24)),IF(AND(T114&gt;=TIMEVALUE("7:00:01"),B114=""),0,IF(B114="分まで取得",HOUR(T114),CEILING(T114,1/24)*24)))</f>
        <v>0</v>
      </c>
      <c r="Y114" s="131" t="str">
        <f>IF(OR(X114&gt;=1,Z114&lt;=59),"：","")</f>
        <v/>
      </c>
      <c r="Z114" s="133" t="str">
        <f>IF(C114="休業中",IF(T115=TIMEVALUE("0:00:00"),"",IF(B114="分まで取得",MINUTE(T115),0)),IF(T114=TIMEVALUE("0:0:00"),"",IF(B114="分まで取得",MINUTE(T114),0)))</f>
        <v/>
      </c>
      <c r="AA114" s="135" t="str">
        <f>IF(K114&gt;0,ROUNDDOWN(AP114/465,0),"")</f>
        <v/>
      </c>
      <c r="AB114" s="136"/>
      <c r="AC114" s="136" t="str">
        <f>IF(COUNT(AA114,AD114,AF114)&gt;0,"日","")</f>
        <v/>
      </c>
      <c r="AD114" s="118" t="str">
        <f>IF(K114&gt;0,ROUNDDOWN(AP115/60,0),"")</f>
        <v/>
      </c>
      <c r="AE114" s="107" t="s">
        <v>30</v>
      </c>
      <c r="AF114" s="121" t="str">
        <f>IF(K114&gt;0,AP115-AD114*60,"")</f>
        <v/>
      </c>
      <c r="AG114" s="123"/>
      <c r="AH114" s="123"/>
      <c r="AI114" s="123"/>
      <c r="AJ114" s="123"/>
      <c r="AK114" s="123"/>
      <c r="AL114" s="106"/>
      <c r="AM114" s="124"/>
      <c r="AN114" s="127"/>
      <c r="AP114" s="72" t="e">
        <f>AP112-U114:U115*465-X114*60-Z114</f>
        <v>#VALUE!</v>
      </c>
      <c r="AQ114" s="73"/>
      <c r="AR114" s="74">
        <v>23</v>
      </c>
      <c r="AS114" s="75" t="s">
        <v>30</v>
      </c>
      <c r="AT114" s="74">
        <v>75</v>
      </c>
      <c r="AU114" s="148" t="s">
        <v>33</v>
      </c>
      <c r="AV114" s="148"/>
      <c r="AW114" s="148" t="s">
        <v>0</v>
      </c>
      <c r="AX114" s="148"/>
    </row>
    <row r="115" spans="2:50" s="5" customFormat="1" ht="18" customHeight="1" x14ac:dyDescent="0.15">
      <c r="B115" s="158"/>
      <c r="C115" s="159"/>
      <c r="D115" s="160"/>
      <c r="E115" s="161"/>
      <c r="F115" s="125" t="s">
        <v>29</v>
      </c>
      <c r="G115" s="120"/>
      <c r="H115" s="164"/>
      <c r="I115" s="165"/>
      <c r="J115" s="166"/>
      <c r="K115" s="78"/>
      <c r="L115" s="79" t="s">
        <v>30</v>
      </c>
      <c r="M115" s="80"/>
      <c r="N115" s="81">
        <f t="shared" si="3"/>
        <v>0</v>
      </c>
      <c r="O115" s="82">
        <f>MAX(MIN(BB$5,N115),BB$3)-MIN(BB$5,MAX(BB$3,N114))</f>
        <v>0</v>
      </c>
      <c r="P115" s="82">
        <f>MAX(MIN(BB$7,N115),BB$6)-MIN(BB$7,MAX(BB$6,N114))</f>
        <v>0</v>
      </c>
      <c r="Q115" s="82">
        <f>MAX(MIN(BB$4,N115),BB$8)-MIN(BB$4,MAX(BB$8,N114))</f>
        <v>0</v>
      </c>
      <c r="R115" s="82">
        <f>N115-N114</f>
        <v>0</v>
      </c>
      <c r="S115" s="82">
        <f t="shared" si="4"/>
        <v>0</v>
      </c>
      <c r="T115" s="83">
        <f t="shared" si="5"/>
        <v>0</v>
      </c>
      <c r="U115" s="162"/>
      <c r="V115" s="163"/>
      <c r="W115" s="128"/>
      <c r="X115" s="130"/>
      <c r="Y115" s="132"/>
      <c r="Z115" s="134"/>
      <c r="AA115" s="137"/>
      <c r="AB115" s="138"/>
      <c r="AC115" s="138"/>
      <c r="AD115" s="119"/>
      <c r="AE115" s="120"/>
      <c r="AF115" s="122"/>
      <c r="AG115" s="123"/>
      <c r="AH115" s="123"/>
      <c r="AI115" s="123"/>
      <c r="AJ115" s="123"/>
      <c r="AK115" s="123"/>
      <c r="AL115" s="125"/>
      <c r="AM115" s="126"/>
      <c r="AN115" s="127"/>
      <c r="AP115" s="73" t="e">
        <f>(AP114-AA114*465)</f>
        <v>#VALUE!</v>
      </c>
      <c r="AQ115" s="73"/>
      <c r="AR115" s="74">
        <v>30</v>
      </c>
      <c r="AS115" s="75" t="s">
        <v>30</v>
      </c>
      <c r="AT115" s="74">
        <v>105</v>
      </c>
      <c r="AU115" s="117">
        <f>IF(CA115-CA114-CA113=CA107,1,2)</f>
        <v>1</v>
      </c>
      <c r="AV115" s="117"/>
      <c r="AW115" s="117"/>
      <c r="AX115" s="117"/>
    </row>
    <row r="116" spans="2:50" s="5" customFormat="1" ht="18" customHeight="1" x14ac:dyDescent="0.15">
      <c r="B116" s="98"/>
      <c r="C116" s="100"/>
      <c r="D116" s="101"/>
      <c r="E116" s="102"/>
      <c r="F116" s="106" t="s">
        <v>28</v>
      </c>
      <c r="G116" s="107"/>
      <c r="H116" s="108"/>
      <c r="I116" s="109"/>
      <c r="J116" s="110"/>
      <c r="K116" s="65"/>
      <c r="L116" s="66" t="s">
        <v>30</v>
      </c>
      <c r="M116" s="67"/>
      <c r="N116" s="88">
        <f t="shared" si="3"/>
        <v>0</v>
      </c>
      <c r="O116" s="89">
        <f>MAX(MIN(AZ$5,N117),AZ$3)-MIN(AZ$5,MAX(AZ$3,N116))</f>
        <v>0</v>
      </c>
      <c r="P116" s="89">
        <f>MAX(MIN(AZ$7,N117),AZ$6)-MIN(AZ$7,MAX(AZ$6,N116))</f>
        <v>0</v>
      </c>
      <c r="Q116" s="89">
        <f>MAX(MIN(AZ$4,N117),AZ$8)-MIN(AZ$4,MAX(AZ$8,N116))</f>
        <v>0</v>
      </c>
      <c r="R116" s="89">
        <f>N117-N116</f>
        <v>0</v>
      </c>
      <c r="S116" s="89">
        <f t="shared" si="4"/>
        <v>0</v>
      </c>
      <c r="T116" s="90">
        <f t="shared" si="5"/>
        <v>0</v>
      </c>
      <c r="U116" s="111">
        <f>IF(C116="休業中",IF(AND(T117&gt;=TIMEVALUE("7:00:01"),B116=""),1,0),IF(AND(T116&gt;=TIMEVALUE("7:00:01"),B116=""),1,0))</f>
        <v>0</v>
      </c>
      <c r="V116" s="112"/>
      <c r="W116" s="115" t="str">
        <f>IF(AND(U116&gt;=1,X116&gt;=1),"・","")</f>
        <v/>
      </c>
      <c r="X116" s="129">
        <f>IF(C116="休業中",IF(AND(T117&gt;=TIMEVALUE("7:00:01"),B116=""),0,IF(B116="分まで取得",HOUR(T117),CEILING(T117,1/24)*24)),IF(AND(T116&gt;=TIMEVALUE("7:00:01"),B116=""),0,IF(B116="分まで取得",HOUR(T116),CEILING(T116,1/24)*24)))</f>
        <v>0</v>
      </c>
      <c r="Y116" s="131" t="str">
        <f>IF(OR(X116&gt;=1,Z116&lt;=59),"：","")</f>
        <v/>
      </c>
      <c r="Z116" s="133" t="str">
        <f>IF(C116="休業中",IF(T117=TIMEVALUE("0:00:00"),"",IF(B116="分まで取得",MINUTE(T117),0)),IF(T116=TIMEVALUE("0:0:00"),"",IF(B116="分まで取得",MINUTE(T116),0)))</f>
        <v/>
      </c>
      <c r="AA116" s="135" t="str">
        <f>IF(K116&gt;0,ROUNDDOWN(AP116/465,0),"")</f>
        <v/>
      </c>
      <c r="AB116" s="136"/>
      <c r="AC116" s="136" t="str">
        <f>IF(COUNT(AA116,AD116,AF116)&gt;0,"日","")</f>
        <v/>
      </c>
      <c r="AD116" s="118" t="str">
        <f>IF(K116&gt;0,ROUNDDOWN(AP117/60,0),"")</f>
        <v/>
      </c>
      <c r="AE116" s="107" t="s">
        <v>30</v>
      </c>
      <c r="AF116" s="121" t="str">
        <f>IF(K116&gt;0,AP117-AD116*60,"")</f>
        <v/>
      </c>
      <c r="AG116" s="123"/>
      <c r="AH116" s="123"/>
      <c r="AI116" s="123"/>
      <c r="AJ116" s="123"/>
      <c r="AK116" s="123"/>
      <c r="AL116" s="106"/>
      <c r="AM116" s="124"/>
      <c r="AN116" s="127"/>
      <c r="AP116" s="72" t="e">
        <f>AP114-U116:U117*465-X116*60-Z116</f>
        <v>#VALUE!</v>
      </c>
      <c r="AQ116" s="73"/>
      <c r="AR116" s="74">
        <v>23</v>
      </c>
      <c r="AS116" s="75" t="s">
        <v>30</v>
      </c>
      <c r="AT116" s="74">
        <v>75</v>
      </c>
      <c r="AU116" s="148" t="s">
        <v>33</v>
      </c>
      <c r="AV116" s="148"/>
      <c r="AW116" s="148" t="s">
        <v>0</v>
      </c>
      <c r="AX116" s="148"/>
    </row>
    <row r="117" spans="2:50" s="5" customFormat="1" ht="18" customHeight="1" x14ac:dyDescent="0.15">
      <c r="B117" s="158"/>
      <c r="C117" s="159"/>
      <c r="D117" s="160"/>
      <c r="E117" s="161"/>
      <c r="F117" s="125" t="s">
        <v>29</v>
      </c>
      <c r="G117" s="120"/>
      <c r="H117" s="164"/>
      <c r="I117" s="165"/>
      <c r="J117" s="166"/>
      <c r="K117" s="78"/>
      <c r="L117" s="79" t="s">
        <v>30</v>
      </c>
      <c r="M117" s="80"/>
      <c r="N117" s="81">
        <f t="shared" si="3"/>
        <v>0</v>
      </c>
      <c r="O117" s="82">
        <f>MAX(MIN(BB$5,N117),BB$3)-MIN(BB$5,MAX(BB$3,N116))</f>
        <v>0</v>
      </c>
      <c r="P117" s="82">
        <f>MAX(MIN(BB$7,N117),BB$6)-MIN(BB$7,MAX(BB$6,N116))</f>
        <v>0</v>
      </c>
      <c r="Q117" s="82">
        <f>MAX(MIN(BB$4,N117),BB$8)-MIN(BB$4,MAX(BB$8,N116))</f>
        <v>0</v>
      </c>
      <c r="R117" s="82">
        <f>N117-N116</f>
        <v>0</v>
      </c>
      <c r="S117" s="82">
        <f t="shared" si="4"/>
        <v>0</v>
      </c>
      <c r="T117" s="83">
        <f t="shared" si="5"/>
        <v>0</v>
      </c>
      <c r="U117" s="162"/>
      <c r="V117" s="163"/>
      <c r="W117" s="128"/>
      <c r="X117" s="130"/>
      <c r="Y117" s="132"/>
      <c r="Z117" s="134"/>
      <c r="AA117" s="137"/>
      <c r="AB117" s="138"/>
      <c r="AC117" s="138"/>
      <c r="AD117" s="119"/>
      <c r="AE117" s="120"/>
      <c r="AF117" s="122"/>
      <c r="AG117" s="123"/>
      <c r="AH117" s="123"/>
      <c r="AI117" s="123"/>
      <c r="AJ117" s="123"/>
      <c r="AK117" s="123"/>
      <c r="AL117" s="125"/>
      <c r="AM117" s="126"/>
      <c r="AN117" s="127"/>
      <c r="AP117" s="73" t="e">
        <f>(AP116-AA116*465)</f>
        <v>#VALUE!</v>
      </c>
      <c r="AQ117" s="73"/>
      <c r="AR117" s="74">
        <v>30</v>
      </c>
      <c r="AS117" s="75" t="s">
        <v>30</v>
      </c>
      <c r="AT117" s="74">
        <v>105</v>
      </c>
      <c r="AU117" s="117">
        <f>IF(CA117-CA116-CA115=CA109,1,2)</f>
        <v>1</v>
      </c>
      <c r="AV117" s="117"/>
      <c r="AW117" s="117"/>
      <c r="AX117" s="117"/>
    </row>
    <row r="118" spans="2:50" s="5" customFormat="1" ht="18" customHeight="1" x14ac:dyDescent="0.15">
      <c r="B118" s="98"/>
      <c r="C118" s="100"/>
      <c r="D118" s="101"/>
      <c r="E118" s="102"/>
      <c r="F118" s="106" t="s">
        <v>28</v>
      </c>
      <c r="G118" s="107"/>
      <c r="H118" s="108"/>
      <c r="I118" s="109"/>
      <c r="J118" s="110"/>
      <c r="K118" s="65"/>
      <c r="L118" s="66" t="s">
        <v>30</v>
      </c>
      <c r="M118" s="67"/>
      <c r="N118" s="88">
        <f t="shared" si="3"/>
        <v>0</v>
      </c>
      <c r="O118" s="89">
        <f>MAX(MIN(AZ$5,N119),AZ$3)-MIN(AZ$5,MAX(AZ$3,N118))</f>
        <v>0</v>
      </c>
      <c r="P118" s="89">
        <f>MAX(MIN(AZ$7,N119),AZ$6)-MIN(AZ$7,MAX(AZ$6,N118))</f>
        <v>0</v>
      </c>
      <c r="Q118" s="89">
        <f>MAX(MIN(AZ$4,N119),AZ$8)-MIN(AZ$4,MAX(AZ$8,N118))</f>
        <v>0</v>
      </c>
      <c r="R118" s="89">
        <f>N119-N118</f>
        <v>0</v>
      </c>
      <c r="S118" s="89">
        <f t="shared" si="4"/>
        <v>0</v>
      </c>
      <c r="T118" s="90">
        <f t="shared" si="5"/>
        <v>0</v>
      </c>
      <c r="U118" s="111">
        <f>IF(C118="休業中",IF(AND(T119&gt;=TIMEVALUE("7:00:01"),B118=""),1,0),IF(AND(T118&gt;=TIMEVALUE("7:00:01"),B118=""),1,0))</f>
        <v>0</v>
      </c>
      <c r="V118" s="112"/>
      <c r="W118" s="115" t="str">
        <f>IF(AND(U118&gt;=1,X118&gt;=1),"・","")</f>
        <v/>
      </c>
      <c r="X118" s="129">
        <f>IF(C118="休業中",IF(AND(T119&gt;=TIMEVALUE("7:00:01"),B118=""),0,IF(B118="分まで取得",HOUR(T119),CEILING(T119,1/24)*24)),IF(AND(T118&gt;=TIMEVALUE("7:00:01"),B118=""),0,IF(B118="分まで取得",HOUR(T118),CEILING(T118,1/24)*24)))</f>
        <v>0</v>
      </c>
      <c r="Y118" s="131" t="str">
        <f>IF(OR(X118&gt;=1,Z118&lt;=59),"：","")</f>
        <v/>
      </c>
      <c r="Z118" s="133" t="str">
        <f>IF(C118="休業中",IF(T119=TIMEVALUE("0:00:00"),"",IF(B118="分まで取得",MINUTE(T119),0)),IF(T118=TIMEVALUE("0:0:00"),"",IF(B118="分まで取得",MINUTE(T118),0)))</f>
        <v/>
      </c>
      <c r="AA118" s="135" t="str">
        <f>IF(K118&gt;0,ROUNDDOWN(AP118/465,0),"")</f>
        <v/>
      </c>
      <c r="AB118" s="136"/>
      <c r="AC118" s="136" t="str">
        <f>IF(COUNT(AA118,AD118,AF118)&gt;0,"日","")</f>
        <v/>
      </c>
      <c r="AD118" s="118" t="str">
        <f>IF(K118&gt;0,ROUNDDOWN(AP119/60,0),"")</f>
        <v/>
      </c>
      <c r="AE118" s="107" t="s">
        <v>30</v>
      </c>
      <c r="AF118" s="121" t="str">
        <f>IF(K118&gt;0,AP119-AD118*60,"")</f>
        <v/>
      </c>
      <c r="AG118" s="123"/>
      <c r="AH118" s="123"/>
      <c r="AI118" s="123"/>
      <c r="AJ118" s="123"/>
      <c r="AK118" s="123"/>
      <c r="AL118" s="106"/>
      <c r="AM118" s="124"/>
      <c r="AN118" s="127"/>
      <c r="AP118" s="72" t="e">
        <f>AP116-U118:U119*465-X118*60-Z118</f>
        <v>#VALUE!</v>
      </c>
      <c r="AQ118" s="73"/>
      <c r="AR118" s="74">
        <v>23</v>
      </c>
      <c r="AS118" s="75" t="s">
        <v>30</v>
      </c>
      <c r="AT118" s="74">
        <v>75</v>
      </c>
      <c r="AU118" s="148" t="s">
        <v>33</v>
      </c>
      <c r="AV118" s="148"/>
      <c r="AW118" s="148" t="s">
        <v>0</v>
      </c>
      <c r="AX118" s="148"/>
    </row>
    <row r="119" spans="2:50" s="5" customFormat="1" ht="18" customHeight="1" x14ac:dyDescent="0.15">
      <c r="B119" s="158"/>
      <c r="C119" s="159"/>
      <c r="D119" s="160"/>
      <c r="E119" s="161"/>
      <c r="F119" s="125" t="s">
        <v>29</v>
      </c>
      <c r="G119" s="120"/>
      <c r="H119" s="164"/>
      <c r="I119" s="165"/>
      <c r="J119" s="166"/>
      <c r="K119" s="78"/>
      <c r="L119" s="79" t="s">
        <v>30</v>
      </c>
      <c r="M119" s="80"/>
      <c r="N119" s="81">
        <f t="shared" si="3"/>
        <v>0</v>
      </c>
      <c r="O119" s="82">
        <f>MAX(MIN(BB$5,N119),BB$3)-MIN(BB$5,MAX(BB$3,N118))</f>
        <v>0</v>
      </c>
      <c r="P119" s="82">
        <f>MAX(MIN(BB$7,N119),BB$6)-MIN(BB$7,MAX(BB$6,N118))</f>
        <v>0</v>
      </c>
      <c r="Q119" s="82">
        <f>MAX(MIN(BB$4,N119),BB$8)-MIN(BB$4,MAX(BB$8,N118))</f>
        <v>0</v>
      </c>
      <c r="R119" s="82">
        <f>N119-N118</f>
        <v>0</v>
      </c>
      <c r="S119" s="82">
        <f t="shared" si="4"/>
        <v>0</v>
      </c>
      <c r="T119" s="83">
        <f t="shared" si="5"/>
        <v>0</v>
      </c>
      <c r="U119" s="162"/>
      <c r="V119" s="163"/>
      <c r="W119" s="128"/>
      <c r="X119" s="130"/>
      <c r="Y119" s="132"/>
      <c r="Z119" s="134"/>
      <c r="AA119" s="137"/>
      <c r="AB119" s="138"/>
      <c r="AC119" s="138"/>
      <c r="AD119" s="119"/>
      <c r="AE119" s="120"/>
      <c r="AF119" s="122"/>
      <c r="AG119" s="123"/>
      <c r="AH119" s="123"/>
      <c r="AI119" s="123"/>
      <c r="AJ119" s="123"/>
      <c r="AK119" s="123"/>
      <c r="AL119" s="125"/>
      <c r="AM119" s="126"/>
      <c r="AN119" s="127"/>
      <c r="AP119" s="73" t="e">
        <f>(AP118-AA118*465)</f>
        <v>#VALUE!</v>
      </c>
      <c r="AQ119" s="73"/>
      <c r="AR119" s="74">
        <v>30</v>
      </c>
      <c r="AS119" s="75" t="s">
        <v>30</v>
      </c>
      <c r="AT119" s="74">
        <v>105</v>
      </c>
      <c r="AU119" s="117">
        <f>IF(CA119-CA118-CA117=CA111,1,2)</f>
        <v>1</v>
      </c>
      <c r="AV119" s="117"/>
      <c r="AW119" s="117"/>
      <c r="AX119" s="117"/>
    </row>
    <row r="120" spans="2:50" s="5" customFormat="1" ht="18" customHeight="1" x14ac:dyDescent="0.15">
      <c r="B120" s="98"/>
      <c r="C120" s="100"/>
      <c r="D120" s="101"/>
      <c r="E120" s="102"/>
      <c r="F120" s="106" t="s">
        <v>28</v>
      </c>
      <c r="G120" s="107"/>
      <c r="H120" s="108"/>
      <c r="I120" s="109"/>
      <c r="J120" s="110"/>
      <c r="K120" s="65"/>
      <c r="L120" s="66" t="s">
        <v>30</v>
      </c>
      <c r="M120" s="67"/>
      <c r="N120" s="88">
        <f t="shared" si="3"/>
        <v>0</v>
      </c>
      <c r="O120" s="89">
        <f>MAX(MIN(AZ$5,N121),AZ$3)-MIN(AZ$5,MAX(AZ$3,N120))</f>
        <v>0</v>
      </c>
      <c r="P120" s="89">
        <f>MAX(MIN(AZ$7,N121),AZ$6)-MIN(AZ$7,MAX(AZ$6,N120))</f>
        <v>0</v>
      </c>
      <c r="Q120" s="89">
        <f>MAX(MIN(AZ$4,N121),AZ$8)-MIN(AZ$4,MAX(AZ$8,N120))</f>
        <v>0</v>
      </c>
      <c r="R120" s="89">
        <f>N121-N120</f>
        <v>0</v>
      </c>
      <c r="S120" s="89">
        <f t="shared" si="4"/>
        <v>0</v>
      </c>
      <c r="T120" s="90">
        <f t="shared" si="5"/>
        <v>0</v>
      </c>
      <c r="U120" s="111">
        <f>IF(C120="休業中",IF(AND(T121&gt;=TIMEVALUE("7:00:01"),B120=""),1,0),IF(AND(T120&gt;=TIMEVALUE("7:00:01"),B120=""),1,0))</f>
        <v>0</v>
      </c>
      <c r="V120" s="112"/>
      <c r="W120" s="115" t="str">
        <f>IF(AND(U120&gt;=1,X120&gt;=1),"・","")</f>
        <v/>
      </c>
      <c r="X120" s="129">
        <f>IF(C120="休業中",IF(AND(T121&gt;=TIMEVALUE("7:00:01"),B120=""),0,IF(B120="分まで取得",HOUR(T121),CEILING(T121,1/24)*24)),IF(AND(T120&gt;=TIMEVALUE("7:00:01"),B120=""),0,IF(B120="分まで取得",HOUR(T120),CEILING(T120,1/24)*24)))</f>
        <v>0</v>
      </c>
      <c r="Y120" s="131" t="str">
        <f>IF(OR(X120&gt;=1,Z120&lt;=59),"：","")</f>
        <v/>
      </c>
      <c r="Z120" s="133" t="str">
        <f>IF(C120="休業中",IF(T121=TIMEVALUE("0:00:00"),"",IF(B120="分まで取得",MINUTE(T121),0)),IF(T120=TIMEVALUE("0:0:00"),"",IF(B120="分まで取得",MINUTE(T120),0)))</f>
        <v/>
      </c>
      <c r="AA120" s="135" t="str">
        <f>IF(K120&gt;0,ROUNDDOWN(AP120/465,0),"")</f>
        <v/>
      </c>
      <c r="AB120" s="136"/>
      <c r="AC120" s="136" t="str">
        <f>IF(COUNT(AA120,AD120,AF120)&gt;0,"日","")</f>
        <v/>
      </c>
      <c r="AD120" s="118" t="str">
        <f>IF(K120&gt;0,ROUNDDOWN(AP121/60,0),"")</f>
        <v/>
      </c>
      <c r="AE120" s="107" t="s">
        <v>30</v>
      </c>
      <c r="AF120" s="121" t="str">
        <f>IF(K120&gt;0,AP121-AD120*60,"")</f>
        <v/>
      </c>
      <c r="AG120" s="123"/>
      <c r="AH120" s="123"/>
      <c r="AI120" s="123"/>
      <c r="AJ120" s="123"/>
      <c r="AK120" s="123"/>
      <c r="AL120" s="106"/>
      <c r="AM120" s="124"/>
      <c r="AN120" s="127"/>
      <c r="AP120" s="72" t="e">
        <f>AP118-U120:U121*465-X120*60-Z120</f>
        <v>#VALUE!</v>
      </c>
      <c r="AQ120" s="73"/>
      <c r="AR120" s="74">
        <v>23</v>
      </c>
      <c r="AS120" s="75" t="s">
        <v>30</v>
      </c>
      <c r="AT120" s="74">
        <v>75</v>
      </c>
      <c r="AU120" s="148" t="s">
        <v>33</v>
      </c>
      <c r="AV120" s="148"/>
      <c r="AW120" s="148" t="s">
        <v>0</v>
      </c>
      <c r="AX120" s="148"/>
    </row>
    <row r="121" spans="2:50" s="5" customFormat="1" ht="18" customHeight="1" x14ac:dyDescent="0.15">
      <c r="B121" s="158"/>
      <c r="C121" s="159"/>
      <c r="D121" s="160"/>
      <c r="E121" s="161"/>
      <c r="F121" s="125" t="s">
        <v>29</v>
      </c>
      <c r="G121" s="120"/>
      <c r="H121" s="164"/>
      <c r="I121" s="165"/>
      <c r="J121" s="166"/>
      <c r="K121" s="78"/>
      <c r="L121" s="79" t="s">
        <v>30</v>
      </c>
      <c r="M121" s="80"/>
      <c r="N121" s="81">
        <f t="shared" si="3"/>
        <v>0</v>
      </c>
      <c r="O121" s="82">
        <f>MAX(MIN(BB$5,N121),BB$3)-MIN(BB$5,MAX(BB$3,N120))</f>
        <v>0</v>
      </c>
      <c r="P121" s="82">
        <f>MAX(MIN(BB$7,N121),BB$6)-MIN(BB$7,MAX(BB$6,N120))</f>
        <v>0</v>
      </c>
      <c r="Q121" s="82">
        <f>MAX(MIN(BB$4,N121),BB$8)-MIN(BB$4,MAX(BB$8,N120))</f>
        <v>0</v>
      </c>
      <c r="R121" s="82">
        <f>N121-N120</f>
        <v>0</v>
      </c>
      <c r="S121" s="82">
        <f t="shared" si="4"/>
        <v>0</v>
      </c>
      <c r="T121" s="83">
        <f t="shared" si="5"/>
        <v>0</v>
      </c>
      <c r="U121" s="162"/>
      <c r="V121" s="163"/>
      <c r="W121" s="128"/>
      <c r="X121" s="130"/>
      <c r="Y121" s="132"/>
      <c r="Z121" s="134"/>
      <c r="AA121" s="137"/>
      <c r="AB121" s="138"/>
      <c r="AC121" s="138"/>
      <c r="AD121" s="119"/>
      <c r="AE121" s="120"/>
      <c r="AF121" s="122"/>
      <c r="AG121" s="123"/>
      <c r="AH121" s="123"/>
      <c r="AI121" s="123"/>
      <c r="AJ121" s="123"/>
      <c r="AK121" s="123"/>
      <c r="AL121" s="125"/>
      <c r="AM121" s="126"/>
      <c r="AN121" s="127"/>
      <c r="AP121" s="73" t="e">
        <f>(AP120-AA120*465)</f>
        <v>#VALUE!</v>
      </c>
      <c r="AQ121" s="73"/>
      <c r="AR121" s="74">
        <v>30</v>
      </c>
      <c r="AS121" s="75" t="s">
        <v>30</v>
      </c>
      <c r="AT121" s="74">
        <v>105</v>
      </c>
      <c r="AU121" s="117">
        <f>IF(CA121-CA120-CA119=CA113,1,2)</f>
        <v>1</v>
      </c>
      <c r="AV121" s="117"/>
      <c r="AW121" s="117"/>
      <c r="AX121" s="117"/>
    </row>
    <row r="122" spans="2:50" s="5" customFormat="1" ht="18" customHeight="1" x14ac:dyDescent="0.15">
      <c r="B122" s="98"/>
      <c r="C122" s="100"/>
      <c r="D122" s="101"/>
      <c r="E122" s="102"/>
      <c r="F122" s="106" t="s">
        <v>28</v>
      </c>
      <c r="G122" s="107"/>
      <c r="H122" s="108"/>
      <c r="I122" s="109"/>
      <c r="J122" s="110"/>
      <c r="K122" s="65"/>
      <c r="L122" s="66" t="s">
        <v>30</v>
      </c>
      <c r="M122" s="67"/>
      <c r="N122" s="88">
        <f t="shared" si="3"/>
        <v>0</v>
      </c>
      <c r="O122" s="89">
        <f>MAX(MIN(AZ$5,N123),AZ$3)-MIN(AZ$5,MAX(AZ$3,N122))</f>
        <v>0</v>
      </c>
      <c r="P122" s="89">
        <f>MAX(MIN(AZ$7,N123),AZ$6)-MIN(AZ$7,MAX(AZ$6,N122))</f>
        <v>0</v>
      </c>
      <c r="Q122" s="89">
        <f>MAX(MIN(AZ$4,N123),AZ$8)-MIN(AZ$4,MAX(AZ$8,N122))</f>
        <v>0</v>
      </c>
      <c r="R122" s="89">
        <f>N123-N122</f>
        <v>0</v>
      </c>
      <c r="S122" s="89">
        <f t="shared" si="4"/>
        <v>0</v>
      </c>
      <c r="T122" s="90">
        <f t="shared" si="5"/>
        <v>0</v>
      </c>
      <c r="U122" s="111">
        <f>IF(C122="休業中",IF(AND(T123&gt;=TIMEVALUE("7:00:01"),B122=""),1,0),IF(AND(T122&gt;=TIMEVALUE("7:00:01"),B122=""),1,0))</f>
        <v>0</v>
      </c>
      <c r="V122" s="112"/>
      <c r="W122" s="115" t="str">
        <f>IF(AND(U122&gt;=1,X122&gt;=1),"・","")</f>
        <v/>
      </c>
      <c r="X122" s="129">
        <f>IF(C122="休業中",IF(AND(T123&gt;=TIMEVALUE("7:00:01"),B122=""),0,IF(B122="分まで取得",HOUR(T123),CEILING(T123,1/24)*24)),IF(AND(T122&gt;=TIMEVALUE("7:00:01"),B122=""),0,IF(B122="分まで取得",HOUR(T122),CEILING(T122,1/24)*24)))</f>
        <v>0</v>
      </c>
      <c r="Y122" s="131" t="str">
        <f>IF(OR(X122&gt;=1,Z122&lt;=59),"：","")</f>
        <v/>
      </c>
      <c r="Z122" s="133" t="str">
        <f>IF(C122="休業中",IF(T123=TIMEVALUE("0:00:00"),"",IF(B122="分まで取得",MINUTE(T123),0)),IF(T122=TIMEVALUE("0:0:00"),"",IF(B122="分まで取得",MINUTE(T122),0)))</f>
        <v/>
      </c>
      <c r="AA122" s="135" t="str">
        <f>IF(K122&gt;0,ROUNDDOWN(AP122/465,0),"")</f>
        <v/>
      </c>
      <c r="AB122" s="136"/>
      <c r="AC122" s="136" t="str">
        <f>IF(COUNT(AA122,AD122,AF122)&gt;0,"日","")</f>
        <v/>
      </c>
      <c r="AD122" s="118" t="str">
        <f>IF(K122&gt;0,ROUNDDOWN(AP123/60,0),"")</f>
        <v/>
      </c>
      <c r="AE122" s="107" t="s">
        <v>30</v>
      </c>
      <c r="AF122" s="121" t="str">
        <f>IF(K122&gt;0,AP123-AD122*60,"")</f>
        <v/>
      </c>
      <c r="AG122" s="123"/>
      <c r="AH122" s="123"/>
      <c r="AI122" s="123"/>
      <c r="AJ122" s="123"/>
      <c r="AK122" s="123"/>
      <c r="AL122" s="106"/>
      <c r="AM122" s="124"/>
      <c r="AN122" s="127"/>
      <c r="AP122" s="72" t="e">
        <f>AP120-U122:U123*465-X122*60-Z122</f>
        <v>#VALUE!</v>
      </c>
      <c r="AQ122" s="73"/>
      <c r="AR122" s="74">
        <v>23</v>
      </c>
      <c r="AS122" s="75" t="s">
        <v>30</v>
      </c>
      <c r="AT122" s="74">
        <v>75</v>
      </c>
      <c r="AU122" s="148" t="s">
        <v>33</v>
      </c>
      <c r="AV122" s="148"/>
      <c r="AW122" s="148" t="s">
        <v>0</v>
      </c>
      <c r="AX122" s="148"/>
    </row>
    <row r="123" spans="2:50" s="5" customFormat="1" ht="18" customHeight="1" x14ac:dyDescent="0.15">
      <c r="B123" s="158"/>
      <c r="C123" s="159"/>
      <c r="D123" s="160"/>
      <c r="E123" s="161"/>
      <c r="F123" s="125" t="s">
        <v>29</v>
      </c>
      <c r="G123" s="120"/>
      <c r="H123" s="164"/>
      <c r="I123" s="165"/>
      <c r="J123" s="166"/>
      <c r="K123" s="78"/>
      <c r="L123" s="79" t="s">
        <v>30</v>
      </c>
      <c r="M123" s="80"/>
      <c r="N123" s="81">
        <f t="shared" si="3"/>
        <v>0</v>
      </c>
      <c r="O123" s="82">
        <f>MAX(MIN(BB$5,N123),BB$3)-MIN(BB$5,MAX(BB$3,N122))</f>
        <v>0</v>
      </c>
      <c r="P123" s="82">
        <f>MAX(MIN(BB$7,N123),BB$6)-MIN(BB$7,MAX(BB$6,N122))</f>
        <v>0</v>
      </c>
      <c r="Q123" s="82">
        <f>MAX(MIN(BB$4,N123),BB$8)-MIN(BB$4,MAX(BB$8,N122))</f>
        <v>0</v>
      </c>
      <c r="R123" s="82">
        <f>N123-N122</f>
        <v>0</v>
      </c>
      <c r="S123" s="82">
        <f t="shared" si="4"/>
        <v>0</v>
      </c>
      <c r="T123" s="83">
        <f t="shared" si="5"/>
        <v>0</v>
      </c>
      <c r="U123" s="162"/>
      <c r="V123" s="163"/>
      <c r="W123" s="128"/>
      <c r="X123" s="130"/>
      <c r="Y123" s="132"/>
      <c r="Z123" s="134"/>
      <c r="AA123" s="137"/>
      <c r="AB123" s="138"/>
      <c r="AC123" s="138"/>
      <c r="AD123" s="119"/>
      <c r="AE123" s="120"/>
      <c r="AF123" s="122"/>
      <c r="AG123" s="123"/>
      <c r="AH123" s="123"/>
      <c r="AI123" s="123"/>
      <c r="AJ123" s="123"/>
      <c r="AK123" s="123"/>
      <c r="AL123" s="125"/>
      <c r="AM123" s="126"/>
      <c r="AN123" s="127"/>
      <c r="AP123" s="73" t="e">
        <f>(AP122-AA122*465)</f>
        <v>#VALUE!</v>
      </c>
      <c r="AQ123" s="73"/>
      <c r="AR123" s="74">
        <v>30</v>
      </c>
      <c r="AS123" s="75" t="s">
        <v>30</v>
      </c>
      <c r="AT123" s="74">
        <v>105</v>
      </c>
      <c r="AU123" s="117">
        <f>IF(CA123-CA122-CA121=CA115,1,2)</f>
        <v>1</v>
      </c>
      <c r="AV123" s="117"/>
      <c r="AW123" s="117"/>
      <c r="AX123" s="117"/>
    </row>
    <row r="124" spans="2:50" s="5" customFormat="1" ht="18" customHeight="1" x14ac:dyDescent="0.15">
      <c r="B124" s="98"/>
      <c r="C124" s="100"/>
      <c r="D124" s="101"/>
      <c r="E124" s="102"/>
      <c r="F124" s="106" t="s">
        <v>28</v>
      </c>
      <c r="G124" s="107"/>
      <c r="H124" s="108"/>
      <c r="I124" s="109"/>
      <c r="J124" s="110"/>
      <c r="K124" s="65"/>
      <c r="L124" s="66" t="s">
        <v>30</v>
      </c>
      <c r="M124" s="67"/>
      <c r="N124" s="88">
        <f t="shared" si="3"/>
        <v>0</v>
      </c>
      <c r="O124" s="89">
        <f>MAX(MIN(AZ$5,N125),AZ$3)-MIN(AZ$5,MAX(AZ$3,N124))</f>
        <v>0</v>
      </c>
      <c r="P124" s="89">
        <f>MAX(MIN(AZ$7,N125),AZ$6)-MIN(AZ$7,MAX(AZ$6,N124))</f>
        <v>0</v>
      </c>
      <c r="Q124" s="89">
        <f>MAX(MIN(AZ$4,N125),AZ$8)-MIN(AZ$4,MAX(AZ$8,N124))</f>
        <v>0</v>
      </c>
      <c r="R124" s="89">
        <f>N125-N124</f>
        <v>0</v>
      </c>
      <c r="S124" s="89">
        <f t="shared" si="4"/>
        <v>0</v>
      </c>
      <c r="T124" s="90">
        <f t="shared" si="5"/>
        <v>0</v>
      </c>
      <c r="U124" s="111">
        <f>IF(C124="休業中",IF(AND(T125&gt;=TIMEVALUE("7:00:01"),B124=""),1,0),IF(AND(T124&gt;=TIMEVALUE("7:00:01"),B124=""),1,0))</f>
        <v>0</v>
      </c>
      <c r="V124" s="112"/>
      <c r="W124" s="115" t="str">
        <f>IF(AND(U124&gt;=1,X124&gt;=1),"・","")</f>
        <v/>
      </c>
      <c r="X124" s="129">
        <f>IF(C124="休業中",IF(AND(T125&gt;=TIMEVALUE("7:00:01"),B124=""),0,IF(B124="分まで取得",HOUR(T125),CEILING(T125,1/24)*24)),IF(AND(T124&gt;=TIMEVALUE("7:00:01"),B124=""),0,IF(B124="分まで取得",HOUR(T124),CEILING(T124,1/24)*24)))</f>
        <v>0</v>
      </c>
      <c r="Y124" s="131" t="str">
        <f>IF(OR(X124&gt;=1,Z124&lt;=59),"：","")</f>
        <v/>
      </c>
      <c r="Z124" s="133" t="str">
        <f>IF(C124="休業中",IF(T125=TIMEVALUE("0:00:00"),"",IF(B124="分まで取得",MINUTE(T125),0)),IF(T124=TIMEVALUE("0:0:00"),"",IF(B124="分まで取得",MINUTE(T124),0)))</f>
        <v/>
      </c>
      <c r="AA124" s="135" t="str">
        <f>IF(K124&gt;0,ROUNDDOWN(AP124/465,0),"")</f>
        <v/>
      </c>
      <c r="AB124" s="136"/>
      <c r="AC124" s="136" t="str">
        <f>IF(COUNT(AA124,AD124,AF124)&gt;0,"日","")</f>
        <v/>
      </c>
      <c r="AD124" s="118" t="str">
        <f>IF(K124&gt;0,ROUNDDOWN(AP125/60,0),"")</f>
        <v/>
      </c>
      <c r="AE124" s="107" t="s">
        <v>30</v>
      </c>
      <c r="AF124" s="121" t="str">
        <f>IF(K124&gt;0,AP125-AD124*60,"")</f>
        <v/>
      </c>
      <c r="AG124" s="123"/>
      <c r="AH124" s="123"/>
      <c r="AI124" s="123"/>
      <c r="AJ124" s="123"/>
      <c r="AK124" s="123"/>
      <c r="AL124" s="106"/>
      <c r="AM124" s="124"/>
      <c r="AN124" s="127"/>
      <c r="AP124" s="72" t="e">
        <f>AP122-U124:U125*465-X124*60-Z124</f>
        <v>#VALUE!</v>
      </c>
      <c r="AQ124" s="73"/>
      <c r="AR124" s="74">
        <v>23</v>
      </c>
      <c r="AS124" s="75" t="s">
        <v>30</v>
      </c>
      <c r="AT124" s="74">
        <v>75</v>
      </c>
      <c r="AU124" s="148" t="s">
        <v>33</v>
      </c>
      <c r="AV124" s="148"/>
      <c r="AW124" s="148" t="s">
        <v>0</v>
      </c>
      <c r="AX124" s="148"/>
    </row>
    <row r="125" spans="2:50" s="5" customFormat="1" ht="18" customHeight="1" x14ac:dyDescent="0.15">
      <c r="B125" s="158"/>
      <c r="C125" s="159"/>
      <c r="D125" s="160"/>
      <c r="E125" s="161"/>
      <c r="F125" s="125" t="s">
        <v>29</v>
      </c>
      <c r="G125" s="120"/>
      <c r="H125" s="164"/>
      <c r="I125" s="165"/>
      <c r="J125" s="166"/>
      <c r="K125" s="78"/>
      <c r="L125" s="79" t="s">
        <v>30</v>
      </c>
      <c r="M125" s="80"/>
      <c r="N125" s="81">
        <f t="shared" si="3"/>
        <v>0</v>
      </c>
      <c r="O125" s="82">
        <f>MAX(MIN(BB$5,N125),BB$3)-MIN(BB$5,MAX(BB$3,N124))</f>
        <v>0</v>
      </c>
      <c r="P125" s="82">
        <f>MAX(MIN(BB$7,N125),BB$6)-MIN(BB$7,MAX(BB$6,N124))</f>
        <v>0</v>
      </c>
      <c r="Q125" s="82">
        <f>MAX(MIN(BB$4,N125),BB$8)-MIN(BB$4,MAX(BB$8,N124))</f>
        <v>0</v>
      </c>
      <c r="R125" s="82">
        <f>N125-N124</f>
        <v>0</v>
      </c>
      <c r="S125" s="82">
        <f t="shared" si="4"/>
        <v>0</v>
      </c>
      <c r="T125" s="83">
        <f t="shared" si="5"/>
        <v>0</v>
      </c>
      <c r="U125" s="162"/>
      <c r="V125" s="163"/>
      <c r="W125" s="128"/>
      <c r="X125" s="130"/>
      <c r="Y125" s="132"/>
      <c r="Z125" s="134"/>
      <c r="AA125" s="137"/>
      <c r="AB125" s="138"/>
      <c r="AC125" s="138"/>
      <c r="AD125" s="119"/>
      <c r="AE125" s="120"/>
      <c r="AF125" s="122"/>
      <c r="AG125" s="123"/>
      <c r="AH125" s="123"/>
      <c r="AI125" s="123"/>
      <c r="AJ125" s="123"/>
      <c r="AK125" s="123"/>
      <c r="AL125" s="125"/>
      <c r="AM125" s="126"/>
      <c r="AN125" s="127"/>
      <c r="AP125" s="73" t="e">
        <f>(AP124-AA124*465)</f>
        <v>#VALUE!</v>
      </c>
      <c r="AQ125" s="73"/>
      <c r="AR125" s="74">
        <v>30</v>
      </c>
      <c r="AS125" s="75" t="s">
        <v>30</v>
      </c>
      <c r="AT125" s="74">
        <v>105</v>
      </c>
      <c r="AU125" s="117">
        <f>IF(CA125-CA124-CA123=CA117,1,2)</f>
        <v>1</v>
      </c>
      <c r="AV125" s="117"/>
      <c r="AW125" s="117"/>
      <c r="AX125" s="117"/>
    </row>
    <row r="126" spans="2:50" s="5" customFormat="1" ht="18" customHeight="1" x14ac:dyDescent="0.15">
      <c r="B126" s="98"/>
      <c r="C126" s="100"/>
      <c r="D126" s="101"/>
      <c r="E126" s="102"/>
      <c r="F126" s="106" t="s">
        <v>28</v>
      </c>
      <c r="G126" s="107"/>
      <c r="H126" s="108"/>
      <c r="I126" s="109"/>
      <c r="J126" s="110"/>
      <c r="K126" s="65"/>
      <c r="L126" s="66" t="s">
        <v>30</v>
      </c>
      <c r="M126" s="67"/>
      <c r="N126" s="88">
        <f t="shared" si="3"/>
        <v>0</v>
      </c>
      <c r="O126" s="89">
        <f>MAX(MIN(AZ$5,N127),AZ$3)-MIN(AZ$5,MAX(AZ$3,N126))</f>
        <v>0</v>
      </c>
      <c r="P126" s="89">
        <f>MAX(MIN(AZ$7,N127),AZ$6)-MIN(AZ$7,MAX(AZ$6,N126))</f>
        <v>0</v>
      </c>
      <c r="Q126" s="89">
        <f>MAX(MIN(AZ$4,N127),AZ$8)-MIN(AZ$4,MAX(AZ$8,N126))</f>
        <v>0</v>
      </c>
      <c r="R126" s="89">
        <f>N127-N126</f>
        <v>0</v>
      </c>
      <c r="S126" s="89">
        <f t="shared" si="4"/>
        <v>0</v>
      </c>
      <c r="T126" s="90">
        <f t="shared" si="5"/>
        <v>0</v>
      </c>
      <c r="U126" s="111">
        <f>IF(C126="休業中",IF(AND(T127&gt;=TIMEVALUE("7:00:01"),B126=""),1,0),IF(AND(T126&gt;=TIMEVALUE("7:00:01"),B126=""),1,0))</f>
        <v>0</v>
      </c>
      <c r="V126" s="112"/>
      <c r="W126" s="115" t="str">
        <f>IF(AND(U126&gt;=1,X126&gt;=1),"・","")</f>
        <v/>
      </c>
      <c r="X126" s="129">
        <f>IF(C126="休業中",IF(AND(T127&gt;=TIMEVALUE("7:00:01"),B126=""),0,IF(B126="分まで取得",HOUR(T127),CEILING(T127,1/24)*24)),IF(AND(T126&gt;=TIMEVALUE("7:00:01"),B126=""),0,IF(B126="分まで取得",HOUR(T126),CEILING(T126,1/24)*24)))</f>
        <v>0</v>
      </c>
      <c r="Y126" s="131" t="str">
        <f>IF(OR(X126&gt;=1,Z126&lt;=59),"：","")</f>
        <v/>
      </c>
      <c r="Z126" s="133" t="str">
        <f>IF(C126="休業中",IF(T127=TIMEVALUE("0:00:00"),"",IF(B126="分まで取得",MINUTE(T127),0)),IF(T126=TIMEVALUE("0:0:00"),"",IF(B126="分まで取得",MINUTE(T126),0)))</f>
        <v/>
      </c>
      <c r="AA126" s="135" t="str">
        <f>IF(K126&gt;0,ROUNDDOWN(AP126/465,0),"")</f>
        <v/>
      </c>
      <c r="AB126" s="136"/>
      <c r="AC126" s="136" t="str">
        <f>IF(COUNT(AA126,AD126,AF126)&gt;0,"日","")</f>
        <v/>
      </c>
      <c r="AD126" s="118" t="str">
        <f>IF(K126&gt;0,ROUNDDOWN(AP127/60,0),"")</f>
        <v/>
      </c>
      <c r="AE126" s="107" t="s">
        <v>30</v>
      </c>
      <c r="AF126" s="121" t="str">
        <f>IF(K126&gt;0,AP127-AD126*60,"")</f>
        <v/>
      </c>
      <c r="AG126" s="123"/>
      <c r="AH126" s="123"/>
      <c r="AI126" s="123"/>
      <c r="AJ126" s="123"/>
      <c r="AK126" s="123"/>
      <c r="AL126" s="106"/>
      <c r="AM126" s="124"/>
      <c r="AN126" s="127"/>
      <c r="AP126" s="72" t="e">
        <f>AP124-U126:U127*465-X126*60-Z126</f>
        <v>#VALUE!</v>
      </c>
      <c r="AQ126" s="73"/>
      <c r="AR126" s="74">
        <v>23</v>
      </c>
      <c r="AS126" s="75" t="s">
        <v>30</v>
      </c>
      <c r="AT126" s="74">
        <v>75</v>
      </c>
      <c r="AU126" s="148" t="s">
        <v>33</v>
      </c>
      <c r="AV126" s="148"/>
      <c r="AW126" s="148" t="s">
        <v>0</v>
      </c>
      <c r="AX126" s="148"/>
    </row>
    <row r="127" spans="2:50" s="5" customFormat="1" ht="18" customHeight="1" x14ac:dyDescent="0.15">
      <c r="B127" s="158"/>
      <c r="C127" s="159"/>
      <c r="D127" s="160"/>
      <c r="E127" s="161"/>
      <c r="F127" s="125" t="s">
        <v>29</v>
      </c>
      <c r="G127" s="120"/>
      <c r="H127" s="164"/>
      <c r="I127" s="165"/>
      <c r="J127" s="166"/>
      <c r="K127" s="78"/>
      <c r="L127" s="79" t="s">
        <v>30</v>
      </c>
      <c r="M127" s="80"/>
      <c r="N127" s="81">
        <f t="shared" si="3"/>
        <v>0</v>
      </c>
      <c r="O127" s="82">
        <f>MAX(MIN(BB$5,N127),BB$3)-MIN(BB$5,MAX(BB$3,N126))</f>
        <v>0</v>
      </c>
      <c r="P127" s="82">
        <f>MAX(MIN(BB$7,N127),BB$6)-MIN(BB$7,MAX(BB$6,N126))</f>
        <v>0</v>
      </c>
      <c r="Q127" s="82">
        <f>MAX(MIN(BB$4,N127),BB$8)-MIN(BB$4,MAX(BB$8,N126))</f>
        <v>0</v>
      </c>
      <c r="R127" s="82">
        <f>N127-N126</f>
        <v>0</v>
      </c>
      <c r="S127" s="82">
        <f t="shared" si="4"/>
        <v>0</v>
      </c>
      <c r="T127" s="83">
        <f t="shared" si="5"/>
        <v>0</v>
      </c>
      <c r="U127" s="162"/>
      <c r="V127" s="163"/>
      <c r="W127" s="128"/>
      <c r="X127" s="130"/>
      <c r="Y127" s="132"/>
      <c r="Z127" s="134"/>
      <c r="AA127" s="137"/>
      <c r="AB127" s="138"/>
      <c r="AC127" s="138"/>
      <c r="AD127" s="119"/>
      <c r="AE127" s="120"/>
      <c r="AF127" s="122"/>
      <c r="AG127" s="123"/>
      <c r="AH127" s="123"/>
      <c r="AI127" s="123"/>
      <c r="AJ127" s="123"/>
      <c r="AK127" s="123"/>
      <c r="AL127" s="125"/>
      <c r="AM127" s="126"/>
      <c r="AN127" s="127"/>
      <c r="AP127" s="73" t="e">
        <f>(AP126-AA126*465)</f>
        <v>#VALUE!</v>
      </c>
      <c r="AQ127" s="73"/>
      <c r="AR127" s="74">
        <v>30</v>
      </c>
      <c r="AS127" s="75" t="s">
        <v>30</v>
      </c>
      <c r="AT127" s="74">
        <v>105</v>
      </c>
      <c r="AU127" s="117">
        <f>IF(CA127-CA126-CA125=CA119,1,2)</f>
        <v>1</v>
      </c>
      <c r="AV127" s="117"/>
      <c r="AW127" s="117"/>
      <c r="AX127" s="117"/>
    </row>
    <row r="128" spans="2:50" s="5" customFormat="1" ht="18" customHeight="1" x14ac:dyDescent="0.15">
      <c r="B128" s="98"/>
      <c r="C128" s="100"/>
      <c r="D128" s="101"/>
      <c r="E128" s="102"/>
      <c r="F128" s="106" t="s">
        <v>28</v>
      </c>
      <c r="G128" s="107"/>
      <c r="H128" s="108"/>
      <c r="I128" s="109"/>
      <c r="J128" s="110"/>
      <c r="K128" s="65"/>
      <c r="L128" s="66" t="s">
        <v>30</v>
      </c>
      <c r="M128" s="67"/>
      <c r="N128" s="88">
        <f t="shared" si="3"/>
        <v>0</v>
      </c>
      <c r="O128" s="89">
        <f>MAX(MIN(AZ$5,N129),AZ$3)-MIN(AZ$5,MAX(AZ$3,N128))</f>
        <v>0</v>
      </c>
      <c r="P128" s="89">
        <f>MAX(MIN(AZ$7,N129),AZ$6)-MIN(AZ$7,MAX(AZ$6,N128))</f>
        <v>0</v>
      </c>
      <c r="Q128" s="89">
        <f>MAX(MIN(AZ$4,N129),AZ$8)-MIN(AZ$4,MAX(AZ$8,N128))</f>
        <v>0</v>
      </c>
      <c r="R128" s="89">
        <f>N129-N128</f>
        <v>0</v>
      </c>
      <c r="S128" s="89">
        <f t="shared" si="4"/>
        <v>0</v>
      </c>
      <c r="T128" s="90">
        <f t="shared" si="5"/>
        <v>0</v>
      </c>
      <c r="U128" s="111">
        <f>IF(C128="休業中",IF(AND(T129&gt;=TIMEVALUE("7:00:01"),B128=""),1,0),IF(AND(T128&gt;=TIMEVALUE("7:00:01"),B128=""),1,0))</f>
        <v>0</v>
      </c>
      <c r="V128" s="112"/>
      <c r="W128" s="115" t="str">
        <f>IF(AND(U128&gt;=1,X128&gt;=1),"・","")</f>
        <v/>
      </c>
      <c r="X128" s="129">
        <f>IF(C128="休業中",IF(AND(T129&gt;=TIMEVALUE("7:00:01"),B128=""),0,IF(B128="分まで取得",HOUR(T129),CEILING(T129,1/24)*24)),IF(AND(T128&gt;=TIMEVALUE("7:00:01"),B128=""),0,IF(B128="分まで取得",HOUR(T128),CEILING(T128,1/24)*24)))</f>
        <v>0</v>
      </c>
      <c r="Y128" s="131" t="str">
        <f>IF(OR(X128&gt;=1,Z128&lt;=59),"：","")</f>
        <v/>
      </c>
      <c r="Z128" s="133" t="str">
        <f>IF(C128="休業中",IF(T129=TIMEVALUE("0:00:00"),"",IF(B128="分まで取得",MINUTE(T129),0)),IF(T128=TIMEVALUE("0:0:00"),"",IF(B128="分まで取得",MINUTE(T128),0)))</f>
        <v/>
      </c>
      <c r="AA128" s="135" t="str">
        <f>IF(K128&gt;0,ROUNDDOWN(AP128/465,0),"")</f>
        <v/>
      </c>
      <c r="AB128" s="136"/>
      <c r="AC128" s="136" t="str">
        <f>IF(COUNT(AA128,AD128,AF128)&gt;0,"日","")</f>
        <v/>
      </c>
      <c r="AD128" s="118" t="str">
        <f>IF(K128&gt;0,ROUNDDOWN(AP129/60,0),"")</f>
        <v/>
      </c>
      <c r="AE128" s="107" t="s">
        <v>30</v>
      </c>
      <c r="AF128" s="121" t="str">
        <f>IF(K128&gt;0,AP129-AD128*60,"")</f>
        <v/>
      </c>
      <c r="AG128" s="123"/>
      <c r="AH128" s="123"/>
      <c r="AI128" s="123"/>
      <c r="AJ128" s="123"/>
      <c r="AK128" s="123"/>
      <c r="AL128" s="106"/>
      <c r="AM128" s="124"/>
      <c r="AN128" s="127"/>
      <c r="AP128" s="72" t="e">
        <f>AP126-U128:U129*465-X128*60-Z128</f>
        <v>#VALUE!</v>
      </c>
      <c r="AQ128" s="73"/>
      <c r="AR128" s="74">
        <v>23</v>
      </c>
      <c r="AS128" s="75" t="s">
        <v>30</v>
      </c>
      <c r="AT128" s="74">
        <v>75</v>
      </c>
      <c r="AU128" s="148" t="s">
        <v>33</v>
      </c>
      <c r="AV128" s="148"/>
      <c r="AW128" s="148" t="s">
        <v>0</v>
      </c>
      <c r="AX128" s="148"/>
    </row>
    <row r="129" spans="2:50" s="5" customFormat="1" ht="18" customHeight="1" x14ac:dyDescent="0.15">
      <c r="B129" s="158"/>
      <c r="C129" s="159"/>
      <c r="D129" s="160"/>
      <c r="E129" s="161"/>
      <c r="F129" s="125" t="s">
        <v>29</v>
      </c>
      <c r="G129" s="120"/>
      <c r="H129" s="164"/>
      <c r="I129" s="165"/>
      <c r="J129" s="166"/>
      <c r="K129" s="78"/>
      <c r="L129" s="79" t="s">
        <v>30</v>
      </c>
      <c r="M129" s="80"/>
      <c r="N129" s="81">
        <f t="shared" si="3"/>
        <v>0</v>
      </c>
      <c r="O129" s="82">
        <f>MAX(MIN(BB$5,N129),BB$3)-MIN(BB$5,MAX(BB$3,N128))</f>
        <v>0</v>
      </c>
      <c r="P129" s="82">
        <f>MAX(MIN(BB$7,N129),BB$6)-MIN(BB$7,MAX(BB$6,N128))</f>
        <v>0</v>
      </c>
      <c r="Q129" s="82">
        <f>MAX(MIN(BB$4,N129),BB$8)-MIN(BB$4,MAX(BB$8,N128))</f>
        <v>0</v>
      </c>
      <c r="R129" s="82">
        <f>N129-N128</f>
        <v>0</v>
      </c>
      <c r="S129" s="82">
        <f t="shared" si="4"/>
        <v>0</v>
      </c>
      <c r="T129" s="83">
        <f t="shared" si="5"/>
        <v>0</v>
      </c>
      <c r="U129" s="162"/>
      <c r="V129" s="163"/>
      <c r="W129" s="128"/>
      <c r="X129" s="130"/>
      <c r="Y129" s="132"/>
      <c r="Z129" s="134"/>
      <c r="AA129" s="137"/>
      <c r="AB129" s="138"/>
      <c r="AC129" s="138"/>
      <c r="AD129" s="119"/>
      <c r="AE129" s="120"/>
      <c r="AF129" s="122"/>
      <c r="AG129" s="123"/>
      <c r="AH129" s="123"/>
      <c r="AI129" s="123"/>
      <c r="AJ129" s="123"/>
      <c r="AK129" s="123"/>
      <c r="AL129" s="125"/>
      <c r="AM129" s="126"/>
      <c r="AN129" s="127"/>
      <c r="AP129" s="73" t="e">
        <f>(AP128-AA128*465)</f>
        <v>#VALUE!</v>
      </c>
      <c r="AQ129" s="73"/>
      <c r="AR129" s="74">
        <v>30</v>
      </c>
      <c r="AS129" s="75" t="s">
        <v>30</v>
      </c>
      <c r="AT129" s="74">
        <v>105</v>
      </c>
      <c r="AU129" s="117">
        <f>IF(CA129-CA128-CA127=CA121,1,2)</f>
        <v>1</v>
      </c>
      <c r="AV129" s="117"/>
      <c r="AW129" s="117"/>
      <c r="AX129" s="117"/>
    </row>
    <row r="130" spans="2:50" s="5" customFormat="1" ht="18" customHeight="1" x14ac:dyDescent="0.15">
      <c r="B130" s="98"/>
      <c r="C130" s="100"/>
      <c r="D130" s="101"/>
      <c r="E130" s="102"/>
      <c r="F130" s="106" t="s">
        <v>28</v>
      </c>
      <c r="G130" s="107"/>
      <c r="H130" s="108"/>
      <c r="I130" s="109"/>
      <c r="J130" s="110"/>
      <c r="K130" s="65"/>
      <c r="L130" s="66" t="s">
        <v>30</v>
      </c>
      <c r="M130" s="67"/>
      <c r="N130" s="88">
        <f t="shared" si="3"/>
        <v>0</v>
      </c>
      <c r="O130" s="89">
        <f>MAX(MIN(AZ$5,N131),AZ$3)-MIN(AZ$5,MAX(AZ$3,N130))</f>
        <v>0</v>
      </c>
      <c r="P130" s="89">
        <f>MAX(MIN(AZ$7,N131),AZ$6)-MIN(AZ$7,MAX(AZ$6,N130))</f>
        <v>0</v>
      </c>
      <c r="Q130" s="89">
        <f>MAX(MIN(AZ$4,N131),AZ$8)-MIN(AZ$4,MAX(AZ$8,N130))</f>
        <v>0</v>
      </c>
      <c r="R130" s="89">
        <f>N131-N130</f>
        <v>0</v>
      </c>
      <c r="S130" s="89">
        <f t="shared" si="4"/>
        <v>0</v>
      </c>
      <c r="T130" s="90">
        <f t="shared" si="5"/>
        <v>0</v>
      </c>
      <c r="U130" s="111">
        <f>IF(C130="休業中",IF(AND(T131&gt;=TIMEVALUE("7:00:01"),B130=""),1,0),IF(AND(T130&gt;=TIMEVALUE("7:00:01"),B130=""),1,0))</f>
        <v>0</v>
      </c>
      <c r="V130" s="112"/>
      <c r="W130" s="115" t="str">
        <f>IF(AND(U130&gt;=1,X130&gt;=1),"・","")</f>
        <v/>
      </c>
      <c r="X130" s="129">
        <f>IF(C130="休業中",IF(AND(T131&gt;=TIMEVALUE("7:00:01"),B130=""),0,IF(B130="分まで取得",HOUR(T131),CEILING(T131,1/24)*24)),IF(AND(T130&gt;=TIMEVALUE("7:00:01"),B130=""),0,IF(B130="分まで取得",HOUR(T130),CEILING(T130,1/24)*24)))</f>
        <v>0</v>
      </c>
      <c r="Y130" s="131" t="str">
        <f>IF(OR(X130&gt;=1,Z130&lt;=59),"：","")</f>
        <v/>
      </c>
      <c r="Z130" s="133" t="str">
        <f>IF(C130="休業中",IF(T131=TIMEVALUE("0:00:00"),"",IF(B130="分まで取得",MINUTE(T131),0)),IF(T130=TIMEVALUE("0:0:00"),"",IF(B130="分まで取得",MINUTE(T130),0)))</f>
        <v/>
      </c>
      <c r="AA130" s="135" t="str">
        <f>IF(K130&gt;0,ROUNDDOWN(AP130/465,0),"")</f>
        <v/>
      </c>
      <c r="AB130" s="136"/>
      <c r="AC130" s="136" t="str">
        <f>IF(COUNT(AA130,AD130,AF130)&gt;0,"日","")</f>
        <v/>
      </c>
      <c r="AD130" s="118" t="str">
        <f>IF(K130&gt;0,ROUNDDOWN(AP131/60,0),"")</f>
        <v/>
      </c>
      <c r="AE130" s="107" t="s">
        <v>30</v>
      </c>
      <c r="AF130" s="121" t="str">
        <f>IF(K130&gt;0,AP131-AD130*60,"")</f>
        <v/>
      </c>
      <c r="AG130" s="123"/>
      <c r="AH130" s="123"/>
      <c r="AI130" s="123"/>
      <c r="AJ130" s="123"/>
      <c r="AK130" s="123"/>
      <c r="AL130" s="106"/>
      <c r="AM130" s="124"/>
      <c r="AN130" s="127"/>
      <c r="AP130" s="72" t="e">
        <f>AP128-U130:U131*465-X130*60-Z130</f>
        <v>#VALUE!</v>
      </c>
      <c r="AQ130" s="73"/>
      <c r="AR130" s="74">
        <v>23</v>
      </c>
      <c r="AS130" s="75" t="s">
        <v>30</v>
      </c>
      <c r="AT130" s="74">
        <v>75</v>
      </c>
      <c r="AU130" s="148" t="s">
        <v>33</v>
      </c>
      <c r="AV130" s="148"/>
      <c r="AW130" s="148" t="s">
        <v>0</v>
      </c>
      <c r="AX130" s="148"/>
    </row>
    <row r="131" spans="2:50" s="5" customFormat="1" ht="18" customHeight="1" x14ac:dyDescent="0.15">
      <c r="B131" s="158"/>
      <c r="C131" s="159"/>
      <c r="D131" s="160"/>
      <c r="E131" s="161"/>
      <c r="F131" s="125" t="s">
        <v>29</v>
      </c>
      <c r="G131" s="120"/>
      <c r="H131" s="164"/>
      <c r="I131" s="165"/>
      <c r="J131" s="166"/>
      <c r="K131" s="78"/>
      <c r="L131" s="79" t="s">
        <v>30</v>
      </c>
      <c r="M131" s="80"/>
      <c r="N131" s="81">
        <f t="shared" si="3"/>
        <v>0</v>
      </c>
      <c r="O131" s="82">
        <f>MAX(MIN(BB$5,N131),BB$3)-MIN(BB$5,MAX(BB$3,N130))</f>
        <v>0</v>
      </c>
      <c r="P131" s="82">
        <f>MAX(MIN(BB$7,N131),BB$6)-MIN(BB$7,MAX(BB$6,N130))</f>
        <v>0</v>
      </c>
      <c r="Q131" s="82">
        <f>MAX(MIN(BB$4,N131),BB$8)-MIN(BB$4,MAX(BB$8,N130))</f>
        <v>0</v>
      </c>
      <c r="R131" s="82">
        <f>N131-N130</f>
        <v>0</v>
      </c>
      <c r="S131" s="82">
        <f t="shared" si="4"/>
        <v>0</v>
      </c>
      <c r="T131" s="83">
        <f t="shared" si="5"/>
        <v>0</v>
      </c>
      <c r="U131" s="162"/>
      <c r="V131" s="163"/>
      <c r="W131" s="128"/>
      <c r="X131" s="130"/>
      <c r="Y131" s="132"/>
      <c r="Z131" s="134"/>
      <c r="AA131" s="137"/>
      <c r="AB131" s="138"/>
      <c r="AC131" s="138"/>
      <c r="AD131" s="119"/>
      <c r="AE131" s="120"/>
      <c r="AF131" s="122"/>
      <c r="AG131" s="123"/>
      <c r="AH131" s="123"/>
      <c r="AI131" s="123"/>
      <c r="AJ131" s="123"/>
      <c r="AK131" s="123"/>
      <c r="AL131" s="125"/>
      <c r="AM131" s="126"/>
      <c r="AN131" s="127"/>
      <c r="AP131" s="73" t="e">
        <f>(AP130-AA130*465)</f>
        <v>#VALUE!</v>
      </c>
      <c r="AQ131" s="73"/>
      <c r="AR131" s="74">
        <v>30</v>
      </c>
      <c r="AS131" s="75" t="s">
        <v>30</v>
      </c>
      <c r="AT131" s="74">
        <v>105</v>
      </c>
      <c r="AU131" s="117">
        <f>IF(CA131-CA130-CA129=CA123,1,2)</f>
        <v>1</v>
      </c>
      <c r="AV131" s="117"/>
      <c r="AW131" s="117"/>
      <c r="AX131" s="117"/>
    </row>
    <row r="132" spans="2:50" s="5" customFormat="1" ht="18" customHeight="1" x14ac:dyDescent="0.15">
      <c r="B132" s="98"/>
      <c r="C132" s="100"/>
      <c r="D132" s="101"/>
      <c r="E132" s="102"/>
      <c r="F132" s="106" t="s">
        <v>28</v>
      </c>
      <c r="G132" s="107"/>
      <c r="H132" s="108"/>
      <c r="I132" s="109"/>
      <c r="J132" s="110"/>
      <c r="K132" s="65"/>
      <c r="L132" s="66" t="s">
        <v>30</v>
      </c>
      <c r="M132" s="67"/>
      <c r="N132" s="88">
        <f t="shared" si="3"/>
        <v>0</v>
      </c>
      <c r="O132" s="89">
        <f>MAX(MIN(AZ$5,N133),AZ$3)-MIN(AZ$5,MAX(AZ$3,N132))</f>
        <v>0</v>
      </c>
      <c r="P132" s="89">
        <f>MAX(MIN(AZ$7,N133),AZ$6)-MIN(AZ$7,MAX(AZ$6,N132))</f>
        <v>0</v>
      </c>
      <c r="Q132" s="89">
        <f>MAX(MIN(AZ$4,N133),AZ$8)-MIN(AZ$4,MAX(AZ$8,N132))</f>
        <v>0</v>
      </c>
      <c r="R132" s="89">
        <f>N133-N132</f>
        <v>0</v>
      </c>
      <c r="S132" s="89">
        <f t="shared" si="4"/>
        <v>0</v>
      </c>
      <c r="T132" s="90">
        <f t="shared" si="5"/>
        <v>0</v>
      </c>
      <c r="U132" s="111">
        <f>IF(C132="休業中",IF(AND(T133&gt;=TIMEVALUE("7:00:01"),B132=""),1,0),IF(AND(T132&gt;=TIMEVALUE("7:00:01"),B132=""),1,0))</f>
        <v>0</v>
      </c>
      <c r="V132" s="112"/>
      <c r="W132" s="115" t="str">
        <f>IF(AND(U132&gt;=1,X132&gt;=1),"・","")</f>
        <v/>
      </c>
      <c r="X132" s="129">
        <f>IF(C132="休業中",IF(AND(T133&gt;=TIMEVALUE("7:00:01"),B132=""),0,IF(B132="分まで取得",HOUR(T133),CEILING(T133,1/24)*24)),IF(AND(T132&gt;=TIMEVALUE("7:00:01"),B132=""),0,IF(B132="分まで取得",HOUR(T132),CEILING(T132,1/24)*24)))</f>
        <v>0</v>
      </c>
      <c r="Y132" s="131" t="str">
        <f>IF(OR(X132&gt;=1,Z132&lt;=59),"：","")</f>
        <v/>
      </c>
      <c r="Z132" s="133" t="str">
        <f>IF(C132="休業中",IF(T133=TIMEVALUE("0:00:00"),"",IF(B132="分まで取得",MINUTE(T133),0)),IF(T132=TIMEVALUE("0:0:00"),"",IF(B132="分まで取得",MINUTE(T132),0)))</f>
        <v/>
      </c>
      <c r="AA132" s="135" t="str">
        <f>IF(K132&gt;0,ROUNDDOWN(AP132/465,0),"")</f>
        <v/>
      </c>
      <c r="AB132" s="136"/>
      <c r="AC132" s="136" t="str">
        <f>IF(COUNT(AA132,AD132,AF132)&gt;0,"日","")</f>
        <v/>
      </c>
      <c r="AD132" s="118" t="str">
        <f>IF(K132&gt;0,ROUNDDOWN(AP133/60,0),"")</f>
        <v/>
      </c>
      <c r="AE132" s="107" t="s">
        <v>30</v>
      </c>
      <c r="AF132" s="121" t="str">
        <f>IF(K132&gt;0,AP133-AD132*60,"")</f>
        <v/>
      </c>
      <c r="AG132" s="123"/>
      <c r="AH132" s="123"/>
      <c r="AI132" s="123"/>
      <c r="AJ132" s="123"/>
      <c r="AK132" s="123"/>
      <c r="AL132" s="106"/>
      <c r="AM132" s="124"/>
      <c r="AN132" s="127"/>
      <c r="AP132" s="72" t="e">
        <f>AP130-U132:U133*465-X132*60-Z132</f>
        <v>#VALUE!</v>
      </c>
      <c r="AQ132" s="73"/>
      <c r="AR132" s="74">
        <v>23</v>
      </c>
      <c r="AS132" s="75" t="s">
        <v>30</v>
      </c>
      <c r="AT132" s="74">
        <v>75</v>
      </c>
      <c r="AU132" s="148" t="s">
        <v>33</v>
      </c>
      <c r="AV132" s="148"/>
      <c r="AW132" s="148" t="s">
        <v>0</v>
      </c>
      <c r="AX132" s="148"/>
    </row>
    <row r="133" spans="2:50" s="5" customFormat="1" ht="18" customHeight="1" x14ac:dyDescent="0.15">
      <c r="B133" s="158"/>
      <c r="C133" s="159"/>
      <c r="D133" s="160"/>
      <c r="E133" s="161"/>
      <c r="F133" s="125" t="s">
        <v>29</v>
      </c>
      <c r="G133" s="120"/>
      <c r="H133" s="164"/>
      <c r="I133" s="165"/>
      <c r="J133" s="166"/>
      <c r="K133" s="78"/>
      <c r="L133" s="79" t="s">
        <v>30</v>
      </c>
      <c r="M133" s="80"/>
      <c r="N133" s="81">
        <f t="shared" si="3"/>
        <v>0</v>
      </c>
      <c r="O133" s="82">
        <f>MAX(MIN(BB$5,N133),BB$3)-MIN(BB$5,MAX(BB$3,N132))</f>
        <v>0</v>
      </c>
      <c r="P133" s="82">
        <f>MAX(MIN(BB$7,N133),BB$6)-MIN(BB$7,MAX(BB$6,N132))</f>
        <v>0</v>
      </c>
      <c r="Q133" s="82">
        <f>MAX(MIN(BB$4,N133),BB$8)-MIN(BB$4,MAX(BB$8,N132))</f>
        <v>0</v>
      </c>
      <c r="R133" s="82">
        <f>N133-N132</f>
        <v>0</v>
      </c>
      <c r="S133" s="82">
        <f t="shared" si="4"/>
        <v>0</v>
      </c>
      <c r="T133" s="83">
        <f t="shared" si="5"/>
        <v>0</v>
      </c>
      <c r="U133" s="162"/>
      <c r="V133" s="163"/>
      <c r="W133" s="128"/>
      <c r="X133" s="130"/>
      <c r="Y133" s="132"/>
      <c r="Z133" s="134"/>
      <c r="AA133" s="137"/>
      <c r="AB133" s="138"/>
      <c r="AC133" s="138"/>
      <c r="AD133" s="119"/>
      <c r="AE133" s="120"/>
      <c r="AF133" s="122"/>
      <c r="AG133" s="123"/>
      <c r="AH133" s="123"/>
      <c r="AI133" s="123"/>
      <c r="AJ133" s="123"/>
      <c r="AK133" s="123"/>
      <c r="AL133" s="125"/>
      <c r="AM133" s="126"/>
      <c r="AN133" s="127"/>
      <c r="AP133" s="73" t="e">
        <f>(AP132-AA132*465)</f>
        <v>#VALUE!</v>
      </c>
      <c r="AQ133" s="73"/>
      <c r="AR133" s="74">
        <v>30</v>
      </c>
      <c r="AS133" s="75" t="s">
        <v>30</v>
      </c>
      <c r="AT133" s="74">
        <v>105</v>
      </c>
      <c r="AU133" s="117">
        <f>IF(CA133-CA132-CA131=CA125,1,2)</f>
        <v>1</v>
      </c>
      <c r="AV133" s="117"/>
      <c r="AW133" s="117"/>
      <c r="AX133" s="117"/>
    </row>
    <row r="134" spans="2:50" s="5" customFormat="1" ht="18" customHeight="1" x14ac:dyDescent="0.15">
      <c r="B134" s="98"/>
      <c r="C134" s="100"/>
      <c r="D134" s="101"/>
      <c r="E134" s="102"/>
      <c r="F134" s="106" t="s">
        <v>28</v>
      </c>
      <c r="G134" s="107"/>
      <c r="H134" s="108"/>
      <c r="I134" s="109"/>
      <c r="J134" s="110"/>
      <c r="K134" s="65"/>
      <c r="L134" s="66" t="s">
        <v>30</v>
      </c>
      <c r="M134" s="67"/>
      <c r="N134" s="88">
        <f t="shared" si="3"/>
        <v>0</v>
      </c>
      <c r="O134" s="89">
        <f>MAX(MIN(AZ$5,N135),AZ$3)-MIN(AZ$5,MAX(AZ$3,N134))</f>
        <v>0</v>
      </c>
      <c r="P134" s="89">
        <f>MAX(MIN(AZ$7,N135),AZ$6)-MIN(AZ$7,MAX(AZ$6,N134))</f>
        <v>0</v>
      </c>
      <c r="Q134" s="89">
        <f>MAX(MIN(AZ$4,N135),AZ$8)-MIN(AZ$4,MAX(AZ$8,N134))</f>
        <v>0</v>
      </c>
      <c r="R134" s="89">
        <f>N135-N134</f>
        <v>0</v>
      </c>
      <c r="S134" s="89">
        <f t="shared" si="4"/>
        <v>0</v>
      </c>
      <c r="T134" s="90">
        <f t="shared" si="5"/>
        <v>0</v>
      </c>
      <c r="U134" s="111">
        <f>IF(C134="休業中",IF(AND(T135&gt;=TIMEVALUE("7:00:01"),B134=""),1,0),IF(AND(T134&gt;=TIMEVALUE("7:00:01"),B134=""),1,0))</f>
        <v>0</v>
      </c>
      <c r="V134" s="112"/>
      <c r="W134" s="115" t="str">
        <f>IF(AND(U134&gt;=1,X134&gt;=1),"・","")</f>
        <v/>
      </c>
      <c r="X134" s="129">
        <f>IF(C134="休業中",IF(AND(T135&gt;=TIMEVALUE("7:00:01"),B134=""),0,IF(B134="分まで取得",HOUR(T135),CEILING(T135,1/24)*24)),IF(AND(T134&gt;=TIMEVALUE("7:00:01"),B134=""),0,IF(B134="分まで取得",HOUR(T134),CEILING(T134,1/24)*24)))</f>
        <v>0</v>
      </c>
      <c r="Y134" s="131" t="str">
        <f>IF(OR(X134&gt;=1,Z134&lt;=59),"：","")</f>
        <v/>
      </c>
      <c r="Z134" s="133" t="str">
        <f>IF(C134="休業中",IF(T135=TIMEVALUE("0:00:00"),"",IF(B134="分まで取得",MINUTE(T135),0)),IF(T134=TIMEVALUE("0:0:00"),"",IF(B134="分まで取得",MINUTE(T134),0)))</f>
        <v/>
      </c>
      <c r="AA134" s="135" t="str">
        <f>IF(K134&gt;0,ROUNDDOWN(AP134/465,0),"")</f>
        <v/>
      </c>
      <c r="AB134" s="136"/>
      <c r="AC134" s="136" t="str">
        <f>IF(COUNT(AA134,AD134,AF134)&gt;0,"日","")</f>
        <v/>
      </c>
      <c r="AD134" s="118" t="str">
        <f>IF(K134&gt;0,ROUNDDOWN(AP135/60,0),"")</f>
        <v/>
      </c>
      <c r="AE134" s="107" t="s">
        <v>30</v>
      </c>
      <c r="AF134" s="121" t="str">
        <f>IF(K134&gt;0,AP135-AD134*60,"")</f>
        <v/>
      </c>
      <c r="AG134" s="123"/>
      <c r="AH134" s="123"/>
      <c r="AI134" s="123"/>
      <c r="AJ134" s="123"/>
      <c r="AK134" s="123"/>
      <c r="AL134" s="106"/>
      <c r="AM134" s="124"/>
      <c r="AN134" s="127"/>
      <c r="AP134" s="72" t="e">
        <f>AP132-U134:U135*465-X134*60-Z134</f>
        <v>#VALUE!</v>
      </c>
      <c r="AQ134" s="73"/>
      <c r="AR134" s="74">
        <v>23</v>
      </c>
      <c r="AS134" s="75" t="s">
        <v>30</v>
      </c>
      <c r="AT134" s="74">
        <v>75</v>
      </c>
      <c r="AU134" s="148" t="s">
        <v>33</v>
      </c>
      <c r="AV134" s="148"/>
      <c r="AW134" s="148" t="s">
        <v>0</v>
      </c>
      <c r="AX134" s="148"/>
    </row>
    <row r="135" spans="2:50" s="5" customFormat="1" ht="18" customHeight="1" x14ac:dyDescent="0.15">
      <c r="B135" s="158"/>
      <c r="C135" s="159"/>
      <c r="D135" s="160"/>
      <c r="E135" s="161"/>
      <c r="F135" s="125" t="s">
        <v>29</v>
      </c>
      <c r="G135" s="120"/>
      <c r="H135" s="164"/>
      <c r="I135" s="165"/>
      <c r="J135" s="166"/>
      <c r="K135" s="78"/>
      <c r="L135" s="79" t="s">
        <v>30</v>
      </c>
      <c r="M135" s="80"/>
      <c r="N135" s="81">
        <f t="shared" si="3"/>
        <v>0</v>
      </c>
      <c r="O135" s="82">
        <f>MAX(MIN(BB$5,N135),BB$3)-MIN(BB$5,MAX(BB$3,N134))</f>
        <v>0</v>
      </c>
      <c r="P135" s="82">
        <f>MAX(MIN(BB$7,N135),BB$6)-MIN(BB$7,MAX(BB$6,N134))</f>
        <v>0</v>
      </c>
      <c r="Q135" s="82">
        <f>MAX(MIN(BB$4,N135),BB$8)-MIN(BB$4,MAX(BB$8,N134))</f>
        <v>0</v>
      </c>
      <c r="R135" s="82">
        <f>N135-N134</f>
        <v>0</v>
      </c>
      <c r="S135" s="82">
        <f t="shared" si="4"/>
        <v>0</v>
      </c>
      <c r="T135" s="83">
        <f t="shared" si="5"/>
        <v>0</v>
      </c>
      <c r="U135" s="162"/>
      <c r="V135" s="163"/>
      <c r="W135" s="128"/>
      <c r="X135" s="130"/>
      <c r="Y135" s="132"/>
      <c r="Z135" s="134"/>
      <c r="AA135" s="137"/>
      <c r="AB135" s="138"/>
      <c r="AC135" s="138"/>
      <c r="AD135" s="119"/>
      <c r="AE135" s="120"/>
      <c r="AF135" s="122"/>
      <c r="AG135" s="123"/>
      <c r="AH135" s="123"/>
      <c r="AI135" s="123"/>
      <c r="AJ135" s="123"/>
      <c r="AK135" s="123"/>
      <c r="AL135" s="125"/>
      <c r="AM135" s="126"/>
      <c r="AN135" s="127"/>
      <c r="AP135" s="73" t="e">
        <f>(AP134-AA134*465)</f>
        <v>#VALUE!</v>
      </c>
      <c r="AQ135" s="73"/>
      <c r="AR135" s="74">
        <v>30</v>
      </c>
      <c r="AS135" s="75" t="s">
        <v>30</v>
      </c>
      <c r="AT135" s="74">
        <v>105</v>
      </c>
      <c r="AU135" s="117">
        <f>IF(CA135-CA134-CA133=CA127,1,2)</f>
        <v>1</v>
      </c>
      <c r="AV135" s="117"/>
      <c r="AW135" s="117"/>
      <c r="AX135" s="117"/>
    </row>
    <row r="136" spans="2:50" s="5" customFormat="1" ht="18" customHeight="1" x14ac:dyDescent="0.15">
      <c r="B136" s="98"/>
      <c r="C136" s="100"/>
      <c r="D136" s="101"/>
      <c r="E136" s="102"/>
      <c r="F136" s="106" t="s">
        <v>28</v>
      </c>
      <c r="G136" s="107"/>
      <c r="H136" s="108"/>
      <c r="I136" s="109"/>
      <c r="J136" s="110"/>
      <c r="K136" s="65"/>
      <c r="L136" s="66" t="s">
        <v>30</v>
      </c>
      <c r="M136" s="67"/>
      <c r="N136" s="88">
        <f t="shared" si="3"/>
        <v>0</v>
      </c>
      <c r="O136" s="89">
        <f>MAX(MIN(AZ$5,N137),AZ$3)-MIN(AZ$5,MAX(AZ$3,N136))</f>
        <v>0</v>
      </c>
      <c r="P136" s="89">
        <f>MAX(MIN(AZ$7,N137),AZ$6)-MIN(AZ$7,MAX(AZ$6,N136))</f>
        <v>0</v>
      </c>
      <c r="Q136" s="89">
        <f>MAX(MIN(AZ$4,N137),AZ$8)-MIN(AZ$4,MAX(AZ$8,N136))</f>
        <v>0</v>
      </c>
      <c r="R136" s="89">
        <f>N137-N136</f>
        <v>0</v>
      </c>
      <c r="S136" s="89">
        <f t="shared" si="4"/>
        <v>0</v>
      </c>
      <c r="T136" s="90">
        <f t="shared" si="5"/>
        <v>0</v>
      </c>
      <c r="U136" s="111">
        <f>IF(C136="休業中",IF(AND(T137&gt;=TIMEVALUE("7:00:01"),B136=""),1,0),IF(AND(T136&gt;=TIMEVALUE("7:00:01"),B136=""),1,0))</f>
        <v>0</v>
      </c>
      <c r="V136" s="112"/>
      <c r="W136" s="115" t="str">
        <f>IF(AND(U136&gt;=1,X136&gt;=1),"・","")</f>
        <v/>
      </c>
      <c r="X136" s="129">
        <f>IF(C136="休業中",IF(AND(T137&gt;=TIMEVALUE("7:00:01"),B136=""),0,IF(B136="分まで取得",HOUR(T137),CEILING(T137,1/24)*24)),IF(AND(T136&gt;=TIMEVALUE("7:00:01"),B136=""),0,IF(B136="分まで取得",HOUR(T136),CEILING(T136,1/24)*24)))</f>
        <v>0</v>
      </c>
      <c r="Y136" s="131" t="str">
        <f>IF(OR(X136&gt;=1,Z136&lt;=59),"：","")</f>
        <v/>
      </c>
      <c r="Z136" s="133" t="str">
        <f>IF(C136="休業中",IF(T137=TIMEVALUE("0:00:00"),"",IF(B136="分まで取得",MINUTE(T137),0)),IF(T136=TIMEVALUE("0:0:00"),"",IF(B136="分まで取得",MINUTE(T136),0)))</f>
        <v/>
      </c>
      <c r="AA136" s="135" t="str">
        <f>IF(K136&gt;0,ROUNDDOWN(AP136/465,0),"")</f>
        <v/>
      </c>
      <c r="AB136" s="136"/>
      <c r="AC136" s="136" t="str">
        <f>IF(COUNT(AA136,AD136,AF136)&gt;0,"日","")</f>
        <v/>
      </c>
      <c r="AD136" s="118" t="str">
        <f>IF(K136&gt;0,ROUNDDOWN(AP137/60,0),"")</f>
        <v/>
      </c>
      <c r="AE136" s="107" t="s">
        <v>30</v>
      </c>
      <c r="AF136" s="121" t="str">
        <f>IF(K136&gt;0,AP137-AD136*60,"")</f>
        <v/>
      </c>
      <c r="AG136" s="123"/>
      <c r="AH136" s="123"/>
      <c r="AI136" s="123"/>
      <c r="AJ136" s="123"/>
      <c r="AK136" s="123"/>
      <c r="AL136" s="106"/>
      <c r="AM136" s="124"/>
      <c r="AN136" s="127"/>
      <c r="AP136" s="72" t="e">
        <f>AP134-U136:U137*465-X136*60-Z136</f>
        <v>#VALUE!</v>
      </c>
      <c r="AQ136" s="73"/>
      <c r="AR136" s="74">
        <v>23</v>
      </c>
      <c r="AS136" s="75" t="s">
        <v>30</v>
      </c>
      <c r="AT136" s="74">
        <v>75</v>
      </c>
      <c r="AU136" s="148" t="s">
        <v>33</v>
      </c>
      <c r="AV136" s="148"/>
      <c r="AW136" s="148" t="s">
        <v>0</v>
      </c>
      <c r="AX136" s="148"/>
    </row>
    <row r="137" spans="2:50" s="5" customFormat="1" ht="18" customHeight="1" x14ac:dyDescent="0.15">
      <c r="B137" s="158"/>
      <c r="C137" s="159"/>
      <c r="D137" s="160"/>
      <c r="E137" s="161"/>
      <c r="F137" s="125" t="s">
        <v>29</v>
      </c>
      <c r="G137" s="120"/>
      <c r="H137" s="164"/>
      <c r="I137" s="165"/>
      <c r="J137" s="166"/>
      <c r="K137" s="78"/>
      <c r="L137" s="79" t="s">
        <v>30</v>
      </c>
      <c r="M137" s="80"/>
      <c r="N137" s="81">
        <f t="shared" si="3"/>
        <v>0</v>
      </c>
      <c r="O137" s="82">
        <f>MAX(MIN(BB$5,N137),BB$3)-MIN(BB$5,MAX(BB$3,N136))</f>
        <v>0</v>
      </c>
      <c r="P137" s="82">
        <f>MAX(MIN(BB$7,N137),BB$6)-MIN(BB$7,MAX(BB$6,N136))</f>
        <v>0</v>
      </c>
      <c r="Q137" s="82">
        <f>MAX(MIN(BB$4,N137),BB$8)-MIN(BB$4,MAX(BB$8,N136))</f>
        <v>0</v>
      </c>
      <c r="R137" s="82">
        <f>N137-N136</f>
        <v>0</v>
      </c>
      <c r="S137" s="82">
        <f t="shared" si="4"/>
        <v>0</v>
      </c>
      <c r="T137" s="83">
        <f t="shared" si="5"/>
        <v>0</v>
      </c>
      <c r="U137" s="162"/>
      <c r="V137" s="163"/>
      <c r="W137" s="128"/>
      <c r="X137" s="130"/>
      <c r="Y137" s="132"/>
      <c r="Z137" s="134"/>
      <c r="AA137" s="137"/>
      <c r="AB137" s="138"/>
      <c r="AC137" s="138"/>
      <c r="AD137" s="119"/>
      <c r="AE137" s="120"/>
      <c r="AF137" s="122"/>
      <c r="AG137" s="123"/>
      <c r="AH137" s="123"/>
      <c r="AI137" s="123"/>
      <c r="AJ137" s="123"/>
      <c r="AK137" s="123"/>
      <c r="AL137" s="125"/>
      <c r="AM137" s="126"/>
      <c r="AN137" s="127"/>
      <c r="AP137" s="73" t="e">
        <f>(AP136-AA136*465)</f>
        <v>#VALUE!</v>
      </c>
      <c r="AQ137" s="73"/>
      <c r="AR137" s="74">
        <v>30</v>
      </c>
      <c r="AS137" s="75" t="s">
        <v>30</v>
      </c>
      <c r="AT137" s="74">
        <v>105</v>
      </c>
      <c r="AU137" s="117">
        <f>IF(CA137-CA136-CA135=CA129,1,2)</f>
        <v>1</v>
      </c>
      <c r="AV137" s="117"/>
      <c r="AW137" s="117"/>
      <c r="AX137" s="117"/>
    </row>
    <row r="138" spans="2:50" s="5" customFormat="1" ht="18" customHeight="1" x14ac:dyDescent="0.15">
      <c r="B138" s="98"/>
      <c r="C138" s="100"/>
      <c r="D138" s="101"/>
      <c r="E138" s="102"/>
      <c r="F138" s="106" t="s">
        <v>28</v>
      </c>
      <c r="G138" s="107"/>
      <c r="H138" s="108"/>
      <c r="I138" s="109"/>
      <c r="J138" s="110"/>
      <c r="K138" s="65"/>
      <c r="L138" s="66" t="s">
        <v>30</v>
      </c>
      <c r="M138" s="67"/>
      <c r="N138" s="88">
        <f t="shared" si="3"/>
        <v>0</v>
      </c>
      <c r="O138" s="89">
        <f>MAX(MIN(AZ$5,N139),AZ$3)-MIN(AZ$5,MAX(AZ$3,N138))</f>
        <v>0</v>
      </c>
      <c r="P138" s="89">
        <f>MAX(MIN(AZ$7,N139),AZ$6)-MIN(AZ$7,MAX(AZ$6,N138))</f>
        <v>0</v>
      </c>
      <c r="Q138" s="89">
        <f>MAX(MIN(AZ$4,N139),AZ$8)-MIN(AZ$4,MAX(AZ$8,N138))</f>
        <v>0</v>
      </c>
      <c r="R138" s="89">
        <f>N139-N138</f>
        <v>0</v>
      </c>
      <c r="S138" s="89">
        <f t="shared" si="4"/>
        <v>0</v>
      </c>
      <c r="T138" s="90">
        <f t="shared" si="5"/>
        <v>0</v>
      </c>
      <c r="U138" s="111">
        <f>IF(C138="休業中",IF(AND(T139&gt;=TIMEVALUE("7:00:01"),B138=""),1,0),IF(AND(T138&gt;=TIMEVALUE("7:00:01"),B138=""),1,0))</f>
        <v>0</v>
      </c>
      <c r="V138" s="112"/>
      <c r="W138" s="115" t="str">
        <f>IF(AND(U138&gt;=1,X138&gt;=1),"・","")</f>
        <v/>
      </c>
      <c r="X138" s="129">
        <f>IF(C138="休業中",IF(AND(T139&gt;=TIMEVALUE("7:00:01"),B138=""),0,IF(B138="分まで取得",HOUR(T139),CEILING(T139,1/24)*24)),IF(AND(T138&gt;=TIMEVALUE("7:00:01"),B138=""),0,IF(B138="分まで取得",HOUR(T138),CEILING(T138,1/24)*24)))</f>
        <v>0</v>
      </c>
      <c r="Y138" s="131" t="str">
        <f>IF(OR(X138&gt;=1,Z138&lt;=59),"：","")</f>
        <v/>
      </c>
      <c r="Z138" s="133" t="str">
        <f>IF(C138="休業中",IF(T139=TIMEVALUE("0:00:00"),"",IF(B138="分まで取得",MINUTE(T139),0)),IF(T138=TIMEVALUE("0:0:00"),"",IF(B138="分まで取得",MINUTE(T138),0)))</f>
        <v/>
      </c>
      <c r="AA138" s="135" t="str">
        <f>IF(K138&gt;0,ROUNDDOWN(AP138/465,0),"")</f>
        <v/>
      </c>
      <c r="AB138" s="136"/>
      <c r="AC138" s="136" t="str">
        <f>IF(COUNT(AA138,AD138,AF138)&gt;0,"日","")</f>
        <v/>
      </c>
      <c r="AD138" s="118" t="str">
        <f>IF(K138&gt;0,ROUNDDOWN(AP139/60,0),"")</f>
        <v/>
      </c>
      <c r="AE138" s="107" t="s">
        <v>30</v>
      </c>
      <c r="AF138" s="121" t="str">
        <f>IF(K138&gt;0,AP139-AD138*60,"")</f>
        <v/>
      </c>
      <c r="AG138" s="123"/>
      <c r="AH138" s="123"/>
      <c r="AI138" s="123"/>
      <c r="AJ138" s="123"/>
      <c r="AK138" s="123"/>
      <c r="AL138" s="106"/>
      <c r="AM138" s="124"/>
      <c r="AN138" s="127"/>
      <c r="AP138" s="72" t="e">
        <f>AP136-U138:U139*465-X138*60-Z138</f>
        <v>#VALUE!</v>
      </c>
      <c r="AQ138" s="73"/>
      <c r="AR138" s="74">
        <v>23</v>
      </c>
      <c r="AS138" s="75" t="s">
        <v>30</v>
      </c>
      <c r="AT138" s="74">
        <v>75</v>
      </c>
      <c r="AU138" s="148" t="s">
        <v>33</v>
      </c>
      <c r="AV138" s="148"/>
      <c r="AW138" s="148" t="s">
        <v>0</v>
      </c>
      <c r="AX138" s="148"/>
    </row>
    <row r="139" spans="2:50" s="5" customFormat="1" ht="18" customHeight="1" x14ac:dyDescent="0.15">
      <c r="B139" s="158"/>
      <c r="C139" s="159"/>
      <c r="D139" s="160"/>
      <c r="E139" s="161"/>
      <c r="F139" s="125" t="s">
        <v>29</v>
      </c>
      <c r="G139" s="120"/>
      <c r="H139" s="164"/>
      <c r="I139" s="165"/>
      <c r="J139" s="166"/>
      <c r="K139" s="78"/>
      <c r="L139" s="79" t="s">
        <v>30</v>
      </c>
      <c r="M139" s="80"/>
      <c r="N139" s="81">
        <f t="shared" si="3"/>
        <v>0</v>
      </c>
      <c r="O139" s="82">
        <f>MAX(MIN(BB$5,N139),BB$3)-MIN(BB$5,MAX(BB$3,N138))</f>
        <v>0</v>
      </c>
      <c r="P139" s="82">
        <f>MAX(MIN(BB$7,N139),BB$6)-MIN(BB$7,MAX(BB$6,N138))</f>
        <v>0</v>
      </c>
      <c r="Q139" s="82">
        <f>MAX(MIN(BB$4,N139),BB$8)-MIN(BB$4,MAX(BB$8,N138))</f>
        <v>0</v>
      </c>
      <c r="R139" s="82">
        <f>N139-N138</f>
        <v>0</v>
      </c>
      <c r="S139" s="82">
        <f t="shared" si="4"/>
        <v>0</v>
      </c>
      <c r="T139" s="83">
        <f t="shared" si="5"/>
        <v>0</v>
      </c>
      <c r="U139" s="162"/>
      <c r="V139" s="163"/>
      <c r="W139" s="128"/>
      <c r="X139" s="130"/>
      <c r="Y139" s="132"/>
      <c r="Z139" s="134"/>
      <c r="AA139" s="137"/>
      <c r="AB139" s="138"/>
      <c r="AC139" s="138"/>
      <c r="AD139" s="119"/>
      <c r="AE139" s="120"/>
      <c r="AF139" s="122"/>
      <c r="AG139" s="123"/>
      <c r="AH139" s="123"/>
      <c r="AI139" s="123"/>
      <c r="AJ139" s="123"/>
      <c r="AK139" s="123"/>
      <c r="AL139" s="125"/>
      <c r="AM139" s="126"/>
      <c r="AN139" s="127"/>
      <c r="AP139" s="73" t="e">
        <f>(AP138-AA138*465)</f>
        <v>#VALUE!</v>
      </c>
      <c r="AQ139" s="73"/>
      <c r="AR139" s="74">
        <v>30</v>
      </c>
      <c r="AS139" s="75" t="s">
        <v>30</v>
      </c>
      <c r="AT139" s="74">
        <v>105</v>
      </c>
      <c r="AU139" s="117">
        <f>IF(CA139-CA138-CA137=CA131,1,2)</f>
        <v>1</v>
      </c>
      <c r="AV139" s="117"/>
      <c r="AW139" s="117"/>
      <c r="AX139" s="117"/>
    </row>
    <row r="140" spans="2:50" s="5" customFormat="1" ht="18" customHeight="1" x14ac:dyDescent="0.15">
      <c r="B140" s="98"/>
      <c r="C140" s="100"/>
      <c r="D140" s="101"/>
      <c r="E140" s="102"/>
      <c r="F140" s="106" t="s">
        <v>28</v>
      </c>
      <c r="G140" s="107"/>
      <c r="H140" s="108"/>
      <c r="I140" s="109"/>
      <c r="J140" s="110"/>
      <c r="K140" s="65"/>
      <c r="L140" s="66" t="s">
        <v>30</v>
      </c>
      <c r="M140" s="67"/>
      <c r="N140" s="88">
        <f t="shared" si="3"/>
        <v>0</v>
      </c>
      <c r="O140" s="89">
        <f>MAX(MIN(AZ$5,N141),AZ$3)-MIN(AZ$5,MAX(AZ$3,N140))</f>
        <v>0</v>
      </c>
      <c r="P140" s="89">
        <f>MAX(MIN(AZ$7,N141),AZ$6)-MIN(AZ$7,MAX(AZ$6,N140))</f>
        <v>0</v>
      </c>
      <c r="Q140" s="89">
        <f>MAX(MIN(AZ$4,N141),AZ$8)-MIN(AZ$4,MAX(AZ$8,N140))</f>
        <v>0</v>
      </c>
      <c r="R140" s="89">
        <f>N141-N140</f>
        <v>0</v>
      </c>
      <c r="S140" s="89">
        <f t="shared" si="4"/>
        <v>0</v>
      </c>
      <c r="T140" s="90">
        <f t="shared" si="5"/>
        <v>0</v>
      </c>
      <c r="U140" s="111">
        <f>IF(C140="休業中",IF(AND(T141&gt;=TIMEVALUE("7:00:01"),B140=""),1,0),IF(AND(T140&gt;=TIMEVALUE("7:00:01"),B140=""),1,0))</f>
        <v>0</v>
      </c>
      <c r="V140" s="112"/>
      <c r="W140" s="115" t="str">
        <f>IF(AND(U140&gt;=1,X140&gt;=1),"・","")</f>
        <v/>
      </c>
      <c r="X140" s="129">
        <f>IF(C140="休業中",IF(AND(T141&gt;=TIMEVALUE("7:00:01"),B140=""),0,IF(B140="分まで取得",HOUR(T141),CEILING(T141,1/24)*24)),IF(AND(T140&gt;=TIMEVALUE("7:00:01"),B140=""),0,IF(B140="分まで取得",HOUR(T140),CEILING(T140,1/24)*24)))</f>
        <v>0</v>
      </c>
      <c r="Y140" s="131" t="str">
        <f>IF(OR(X140&gt;=1,Z140&lt;=59),"：","")</f>
        <v/>
      </c>
      <c r="Z140" s="133" t="str">
        <f>IF(C140="休業中",IF(T141=TIMEVALUE("0:00:00"),"",IF(B140="分まで取得",MINUTE(T141),0)),IF(T140=TIMEVALUE("0:0:00"),"",IF(B140="分まで取得",MINUTE(T140),0)))</f>
        <v/>
      </c>
      <c r="AA140" s="135" t="str">
        <f>IF(K140&gt;0,ROUNDDOWN(AP140/465,0),"")</f>
        <v/>
      </c>
      <c r="AB140" s="136"/>
      <c r="AC140" s="136" t="str">
        <f>IF(COUNT(AA140,AD140,AF140)&gt;0,"日","")</f>
        <v/>
      </c>
      <c r="AD140" s="118" t="str">
        <f>IF(K140&gt;0,ROUNDDOWN(AP141/60,0),"")</f>
        <v/>
      </c>
      <c r="AE140" s="107" t="s">
        <v>30</v>
      </c>
      <c r="AF140" s="121" t="str">
        <f>IF(K140&gt;0,AP141-AD140*60,"")</f>
        <v/>
      </c>
      <c r="AG140" s="123"/>
      <c r="AH140" s="123"/>
      <c r="AI140" s="123"/>
      <c r="AJ140" s="123"/>
      <c r="AK140" s="123"/>
      <c r="AL140" s="106"/>
      <c r="AM140" s="124"/>
      <c r="AN140" s="127"/>
      <c r="AP140" s="72" t="e">
        <f>AP138-U140:U141*465-X140*60-Z140</f>
        <v>#VALUE!</v>
      </c>
      <c r="AQ140" s="73"/>
      <c r="AR140" s="74">
        <v>23</v>
      </c>
      <c r="AS140" s="75" t="s">
        <v>30</v>
      </c>
      <c r="AT140" s="74">
        <v>75</v>
      </c>
      <c r="AU140" s="148" t="s">
        <v>33</v>
      </c>
      <c r="AV140" s="148"/>
      <c r="AW140" s="148" t="s">
        <v>0</v>
      </c>
      <c r="AX140" s="148"/>
    </row>
    <row r="141" spans="2:50" s="5" customFormat="1" ht="18" customHeight="1" x14ac:dyDescent="0.15">
      <c r="B141" s="158"/>
      <c r="C141" s="159"/>
      <c r="D141" s="160"/>
      <c r="E141" s="161"/>
      <c r="F141" s="125" t="s">
        <v>29</v>
      </c>
      <c r="G141" s="120"/>
      <c r="H141" s="164"/>
      <c r="I141" s="165"/>
      <c r="J141" s="166"/>
      <c r="K141" s="78"/>
      <c r="L141" s="79" t="s">
        <v>30</v>
      </c>
      <c r="M141" s="80"/>
      <c r="N141" s="81">
        <f t="shared" si="3"/>
        <v>0</v>
      </c>
      <c r="O141" s="82">
        <f>MAX(MIN(BB$5,N141),BB$3)-MIN(BB$5,MAX(BB$3,N140))</f>
        <v>0</v>
      </c>
      <c r="P141" s="82">
        <f>MAX(MIN(BB$7,N141),BB$6)-MIN(BB$7,MAX(BB$6,N140))</f>
        <v>0</v>
      </c>
      <c r="Q141" s="82">
        <f>MAX(MIN(BB$4,N141),BB$8)-MIN(BB$4,MAX(BB$8,N140))</f>
        <v>0</v>
      </c>
      <c r="R141" s="82">
        <f>N141-N140</f>
        <v>0</v>
      </c>
      <c r="S141" s="82">
        <f t="shared" si="4"/>
        <v>0</v>
      </c>
      <c r="T141" s="83">
        <f t="shared" si="5"/>
        <v>0</v>
      </c>
      <c r="U141" s="162"/>
      <c r="V141" s="163"/>
      <c r="W141" s="128"/>
      <c r="X141" s="130"/>
      <c r="Y141" s="132"/>
      <c r="Z141" s="134"/>
      <c r="AA141" s="137"/>
      <c r="AB141" s="138"/>
      <c r="AC141" s="138"/>
      <c r="AD141" s="119"/>
      <c r="AE141" s="120"/>
      <c r="AF141" s="122"/>
      <c r="AG141" s="123"/>
      <c r="AH141" s="123"/>
      <c r="AI141" s="123"/>
      <c r="AJ141" s="123"/>
      <c r="AK141" s="123"/>
      <c r="AL141" s="125"/>
      <c r="AM141" s="126"/>
      <c r="AN141" s="127"/>
      <c r="AP141" s="73" t="e">
        <f>(AP140-AA140*465)</f>
        <v>#VALUE!</v>
      </c>
      <c r="AQ141" s="73"/>
      <c r="AR141" s="74">
        <v>30</v>
      </c>
      <c r="AS141" s="75" t="s">
        <v>30</v>
      </c>
      <c r="AT141" s="74">
        <v>105</v>
      </c>
      <c r="AU141" s="117">
        <f>IF(CA141-CA140-CA139=CA133,1,2)</f>
        <v>1</v>
      </c>
      <c r="AV141" s="117"/>
      <c r="AW141" s="117"/>
      <c r="AX141" s="117"/>
    </row>
    <row r="142" spans="2:50" s="5" customFormat="1" ht="18" customHeight="1" x14ac:dyDescent="0.15">
      <c r="B142" s="98"/>
      <c r="C142" s="100"/>
      <c r="D142" s="101"/>
      <c r="E142" s="102"/>
      <c r="F142" s="106" t="s">
        <v>28</v>
      </c>
      <c r="G142" s="107"/>
      <c r="H142" s="108"/>
      <c r="I142" s="109"/>
      <c r="J142" s="110"/>
      <c r="K142" s="65"/>
      <c r="L142" s="66" t="s">
        <v>30</v>
      </c>
      <c r="M142" s="67"/>
      <c r="N142" s="88">
        <f t="shared" si="3"/>
        <v>0</v>
      </c>
      <c r="O142" s="89">
        <f>MAX(MIN(AZ$5,N143),AZ$3)-MIN(AZ$5,MAX(AZ$3,N142))</f>
        <v>0</v>
      </c>
      <c r="P142" s="89">
        <f>MAX(MIN(AZ$7,N143),AZ$6)-MIN(AZ$7,MAX(AZ$6,N142))</f>
        <v>0</v>
      </c>
      <c r="Q142" s="89">
        <f>MAX(MIN(AZ$4,N143),AZ$8)-MIN(AZ$4,MAX(AZ$8,N142))</f>
        <v>0</v>
      </c>
      <c r="R142" s="89">
        <f>N143-N142</f>
        <v>0</v>
      </c>
      <c r="S142" s="89">
        <f t="shared" si="4"/>
        <v>0</v>
      </c>
      <c r="T142" s="90">
        <f t="shared" si="5"/>
        <v>0</v>
      </c>
      <c r="U142" s="111">
        <f>IF(C142="休業中",IF(AND(T143&gt;=TIMEVALUE("7:00:01"),B142=""),1,0),IF(AND(T142&gt;=TIMEVALUE("7:00:01"),B142=""),1,0))</f>
        <v>0</v>
      </c>
      <c r="V142" s="112"/>
      <c r="W142" s="115" t="str">
        <f>IF(AND(U142&gt;=1,X142&gt;=1),"・","")</f>
        <v/>
      </c>
      <c r="X142" s="129">
        <f>IF(C142="休業中",IF(AND(T143&gt;=TIMEVALUE("7:00:01"),B142=""),0,IF(B142="分まで取得",HOUR(T143),CEILING(T143,1/24)*24)),IF(AND(T142&gt;=TIMEVALUE("7:00:01"),B142=""),0,IF(B142="分まで取得",HOUR(T142),CEILING(T142,1/24)*24)))</f>
        <v>0</v>
      </c>
      <c r="Y142" s="131" t="str">
        <f>IF(OR(X142&gt;=1,Z142&lt;=59),"：","")</f>
        <v/>
      </c>
      <c r="Z142" s="133" t="str">
        <f>IF(C142="休業中",IF(T143=TIMEVALUE("0:00:00"),"",IF(B142="分まで取得",MINUTE(T143),0)),IF(T142=TIMEVALUE("0:0:00"),"",IF(B142="分まで取得",MINUTE(T142),0)))</f>
        <v/>
      </c>
      <c r="AA142" s="135" t="str">
        <f>IF(K142&gt;0,ROUNDDOWN(AP142/465,0),"")</f>
        <v/>
      </c>
      <c r="AB142" s="136"/>
      <c r="AC142" s="136" t="str">
        <f>IF(COUNT(AA142,AD142,AF142)&gt;0,"日","")</f>
        <v/>
      </c>
      <c r="AD142" s="118" t="str">
        <f>IF(K142&gt;0,ROUNDDOWN(AP143/60,0),"")</f>
        <v/>
      </c>
      <c r="AE142" s="107" t="s">
        <v>30</v>
      </c>
      <c r="AF142" s="121" t="str">
        <f>IF(K142&gt;0,AP143-AD142*60,"")</f>
        <v/>
      </c>
      <c r="AG142" s="123"/>
      <c r="AH142" s="123"/>
      <c r="AI142" s="123"/>
      <c r="AJ142" s="123"/>
      <c r="AK142" s="123"/>
      <c r="AL142" s="106"/>
      <c r="AM142" s="124"/>
      <c r="AN142" s="127"/>
      <c r="AP142" s="72" t="e">
        <f>AP140-U142:U143*465-X142*60-Z142</f>
        <v>#VALUE!</v>
      </c>
      <c r="AQ142" s="73"/>
      <c r="AR142" s="74">
        <v>23</v>
      </c>
      <c r="AS142" s="75" t="s">
        <v>30</v>
      </c>
      <c r="AT142" s="74">
        <v>75</v>
      </c>
      <c r="AU142" s="148" t="s">
        <v>33</v>
      </c>
      <c r="AV142" s="148"/>
      <c r="AW142" s="148" t="s">
        <v>0</v>
      </c>
      <c r="AX142" s="148"/>
    </row>
    <row r="143" spans="2:50" s="5" customFormat="1" ht="18" customHeight="1" x14ac:dyDescent="0.15">
      <c r="B143" s="158"/>
      <c r="C143" s="159"/>
      <c r="D143" s="160"/>
      <c r="E143" s="161"/>
      <c r="F143" s="125" t="s">
        <v>29</v>
      </c>
      <c r="G143" s="120"/>
      <c r="H143" s="164"/>
      <c r="I143" s="165"/>
      <c r="J143" s="166"/>
      <c r="K143" s="78"/>
      <c r="L143" s="79" t="s">
        <v>30</v>
      </c>
      <c r="M143" s="80"/>
      <c r="N143" s="81">
        <f t="shared" si="3"/>
        <v>0</v>
      </c>
      <c r="O143" s="82">
        <f>MAX(MIN(BB$5,N143),BB$3)-MIN(BB$5,MAX(BB$3,N142))</f>
        <v>0</v>
      </c>
      <c r="P143" s="82">
        <f>MAX(MIN(BB$7,N143),BB$6)-MIN(BB$7,MAX(BB$6,N142))</f>
        <v>0</v>
      </c>
      <c r="Q143" s="82">
        <f>MAX(MIN(BB$4,N143),BB$8)-MIN(BB$4,MAX(BB$8,N142))</f>
        <v>0</v>
      </c>
      <c r="R143" s="82">
        <f>N143-N142</f>
        <v>0</v>
      </c>
      <c r="S143" s="82">
        <f t="shared" si="4"/>
        <v>0</v>
      </c>
      <c r="T143" s="83">
        <f t="shared" si="5"/>
        <v>0</v>
      </c>
      <c r="U143" s="162"/>
      <c r="V143" s="163"/>
      <c r="W143" s="128"/>
      <c r="X143" s="130"/>
      <c r="Y143" s="132"/>
      <c r="Z143" s="134"/>
      <c r="AA143" s="137"/>
      <c r="AB143" s="138"/>
      <c r="AC143" s="138"/>
      <c r="AD143" s="119"/>
      <c r="AE143" s="120"/>
      <c r="AF143" s="122"/>
      <c r="AG143" s="123"/>
      <c r="AH143" s="123"/>
      <c r="AI143" s="123"/>
      <c r="AJ143" s="123"/>
      <c r="AK143" s="123"/>
      <c r="AL143" s="125"/>
      <c r="AM143" s="126"/>
      <c r="AN143" s="127"/>
      <c r="AP143" s="73" t="e">
        <f>(AP142-AA142*465)</f>
        <v>#VALUE!</v>
      </c>
      <c r="AQ143" s="73"/>
      <c r="AR143" s="74">
        <v>30</v>
      </c>
      <c r="AS143" s="75" t="s">
        <v>30</v>
      </c>
      <c r="AT143" s="74">
        <v>105</v>
      </c>
      <c r="AU143" s="117">
        <f>IF(CA143-CA142-CA141=CA135,1,2)</f>
        <v>1</v>
      </c>
      <c r="AV143" s="117"/>
      <c r="AW143" s="117"/>
      <c r="AX143" s="117"/>
    </row>
    <row r="144" spans="2:50" s="5" customFormat="1" ht="18" customHeight="1" x14ac:dyDescent="0.15">
      <c r="B144" s="98"/>
      <c r="C144" s="100"/>
      <c r="D144" s="101"/>
      <c r="E144" s="102"/>
      <c r="F144" s="106" t="s">
        <v>28</v>
      </c>
      <c r="G144" s="107"/>
      <c r="H144" s="108"/>
      <c r="I144" s="109"/>
      <c r="J144" s="110"/>
      <c r="K144" s="65"/>
      <c r="L144" s="66" t="s">
        <v>30</v>
      </c>
      <c r="M144" s="67"/>
      <c r="N144" s="88">
        <f t="shared" si="3"/>
        <v>0</v>
      </c>
      <c r="O144" s="89">
        <f>MAX(MIN(AZ$5,N145),AZ$3)-MIN(AZ$5,MAX(AZ$3,N144))</f>
        <v>0</v>
      </c>
      <c r="P144" s="89">
        <f>MAX(MIN(AZ$7,N145),AZ$6)-MIN(AZ$7,MAX(AZ$6,N144))</f>
        <v>0</v>
      </c>
      <c r="Q144" s="89">
        <f>MAX(MIN(AZ$4,N145),AZ$8)-MIN(AZ$4,MAX(AZ$8,N144))</f>
        <v>0</v>
      </c>
      <c r="R144" s="89">
        <f>N145-N144</f>
        <v>0</v>
      </c>
      <c r="S144" s="89">
        <f t="shared" si="4"/>
        <v>0</v>
      </c>
      <c r="T144" s="90">
        <f t="shared" si="5"/>
        <v>0</v>
      </c>
      <c r="U144" s="111">
        <f>IF(C144="休業中",IF(AND(T145&gt;=TIMEVALUE("7:00:01"),B144=""),1,0),IF(AND(T144&gt;=TIMEVALUE("7:00:01"),B144=""),1,0))</f>
        <v>0</v>
      </c>
      <c r="V144" s="112"/>
      <c r="W144" s="115" t="str">
        <f>IF(AND(U144&gt;=1,X144&gt;=1),"・","")</f>
        <v/>
      </c>
      <c r="X144" s="129">
        <f>IF(C144="休業中",IF(AND(T145&gt;=TIMEVALUE("7:00:01"),B144=""),0,IF(B144="分まで取得",HOUR(T145),CEILING(T145,1/24)*24)),IF(AND(T144&gt;=TIMEVALUE("7:00:01"),B144=""),0,IF(B144="分まで取得",HOUR(T144),CEILING(T144,1/24)*24)))</f>
        <v>0</v>
      </c>
      <c r="Y144" s="131" t="str">
        <f>IF(OR(X144&gt;=1,Z144&lt;=59),"：","")</f>
        <v/>
      </c>
      <c r="Z144" s="133" t="str">
        <f>IF(C144="休業中",IF(T145=TIMEVALUE("0:00:00"),"",IF(B144="分まで取得",MINUTE(T145),0)),IF(T144=TIMEVALUE("0:0:00"),"",IF(B144="分まで取得",MINUTE(T144),0)))</f>
        <v/>
      </c>
      <c r="AA144" s="135" t="str">
        <f>IF(K144&gt;0,ROUNDDOWN(AP144/465,0),"")</f>
        <v/>
      </c>
      <c r="AB144" s="136"/>
      <c r="AC144" s="136" t="str">
        <f>IF(COUNT(AA144,AD144,AF144)&gt;0,"日","")</f>
        <v/>
      </c>
      <c r="AD144" s="118" t="str">
        <f>IF(K144&gt;0,ROUNDDOWN(AP145/60,0),"")</f>
        <v/>
      </c>
      <c r="AE144" s="107" t="s">
        <v>30</v>
      </c>
      <c r="AF144" s="121" t="str">
        <f>IF(K144&gt;0,AP145-AD144*60,"")</f>
        <v/>
      </c>
      <c r="AG144" s="123"/>
      <c r="AH144" s="123"/>
      <c r="AI144" s="123"/>
      <c r="AJ144" s="123"/>
      <c r="AK144" s="123"/>
      <c r="AL144" s="106"/>
      <c r="AM144" s="124"/>
      <c r="AN144" s="127"/>
      <c r="AP144" s="72" t="e">
        <f>AP142-U144:U145*465-X144*60-Z144</f>
        <v>#VALUE!</v>
      </c>
      <c r="AQ144" s="73"/>
      <c r="AR144" s="74">
        <v>23</v>
      </c>
      <c r="AS144" s="75" t="s">
        <v>30</v>
      </c>
      <c r="AT144" s="74">
        <v>75</v>
      </c>
      <c r="AU144" s="148" t="s">
        <v>33</v>
      </c>
      <c r="AV144" s="148"/>
      <c r="AW144" s="148" t="s">
        <v>0</v>
      </c>
      <c r="AX144" s="148"/>
    </row>
    <row r="145" spans="2:50" s="5" customFormat="1" ht="18" customHeight="1" x14ac:dyDescent="0.15">
      <c r="B145" s="158"/>
      <c r="C145" s="159"/>
      <c r="D145" s="160"/>
      <c r="E145" s="161"/>
      <c r="F145" s="125" t="s">
        <v>29</v>
      </c>
      <c r="G145" s="120"/>
      <c r="H145" s="164"/>
      <c r="I145" s="165"/>
      <c r="J145" s="166"/>
      <c r="K145" s="78"/>
      <c r="L145" s="79" t="s">
        <v>30</v>
      </c>
      <c r="M145" s="80"/>
      <c r="N145" s="81">
        <f t="shared" si="3"/>
        <v>0</v>
      </c>
      <c r="O145" s="82">
        <f>MAX(MIN(BB$5,N145),BB$3)-MIN(BB$5,MAX(BB$3,N144))</f>
        <v>0</v>
      </c>
      <c r="P145" s="82">
        <f>MAX(MIN(BB$7,N145),BB$6)-MIN(BB$7,MAX(BB$6,N144))</f>
        <v>0</v>
      </c>
      <c r="Q145" s="82">
        <f>MAX(MIN(BB$4,N145),BB$8)-MIN(BB$4,MAX(BB$8,N144))</f>
        <v>0</v>
      </c>
      <c r="R145" s="82">
        <f>N145-N144</f>
        <v>0</v>
      </c>
      <c r="S145" s="82">
        <f t="shared" si="4"/>
        <v>0</v>
      </c>
      <c r="T145" s="83">
        <f t="shared" si="5"/>
        <v>0</v>
      </c>
      <c r="U145" s="162"/>
      <c r="V145" s="163"/>
      <c r="W145" s="128"/>
      <c r="X145" s="130"/>
      <c r="Y145" s="132"/>
      <c r="Z145" s="134"/>
      <c r="AA145" s="137"/>
      <c r="AB145" s="138"/>
      <c r="AC145" s="138"/>
      <c r="AD145" s="119"/>
      <c r="AE145" s="120"/>
      <c r="AF145" s="122"/>
      <c r="AG145" s="123"/>
      <c r="AH145" s="123"/>
      <c r="AI145" s="123"/>
      <c r="AJ145" s="123"/>
      <c r="AK145" s="123"/>
      <c r="AL145" s="125"/>
      <c r="AM145" s="126"/>
      <c r="AN145" s="127"/>
      <c r="AP145" s="73" t="e">
        <f>(AP144-AA144*465)</f>
        <v>#VALUE!</v>
      </c>
      <c r="AQ145" s="73"/>
      <c r="AR145" s="74">
        <v>30</v>
      </c>
      <c r="AS145" s="75" t="s">
        <v>30</v>
      </c>
      <c r="AT145" s="74">
        <v>105</v>
      </c>
      <c r="AU145" s="117">
        <f>IF(CA145-CA144-CA143=CA137,1,2)</f>
        <v>1</v>
      </c>
      <c r="AV145" s="117"/>
      <c r="AW145" s="117"/>
      <c r="AX145" s="117"/>
    </row>
    <row r="146" spans="2:50" s="5" customFormat="1" ht="18" customHeight="1" x14ac:dyDescent="0.15">
      <c r="B146" s="98"/>
      <c r="C146" s="100"/>
      <c r="D146" s="101"/>
      <c r="E146" s="102"/>
      <c r="F146" s="106" t="s">
        <v>28</v>
      </c>
      <c r="G146" s="107"/>
      <c r="H146" s="108"/>
      <c r="I146" s="109"/>
      <c r="J146" s="110"/>
      <c r="K146" s="65"/>
      <c r="L146" s="66" t="s">
        <v>30</v>
      </c>
      <c r="M146" s="67"/>
      <c r="N146" s="88">
        <f t="shared" ref="N146:N173" si="6">TIME(K146,M146,0)</f>
        <v>0</v>
      </c>
      <c r="O146" s="89">
        <f>MAX(MIN(AZ$5,N147),AZ$3)-MIN(AZ$5,MAX(AZ$3,N146))</f>
        <v>0</v>
      </c>
      <c r="P146" s="89">
        <f>MAX(MIN(AZ$7,N147),AZ$6)-MIN(AZ$7,MAX(AZ$6,N146))</f>
        <v>0</v>
      </c>
      <c r="Q146" s="89">
        <f>MAX(MIN(AZ$4,N147),AZ$8)-MIN(AZ$4,MAX(AZ$8,N146))</f>
        <v>0</v>
      </c>
      <c r="R146" s="89">
        <f>N147-N146</f>
        <v>0</v>
      </c>
      <c r="S146" s="89">
        <f t="shared" ref="S146:S173" si="7">R146-SUM(O146:Q146)</f>
        <v>0</v>
      </c>
      <c r="T146" s="90">
        <f t="shared" ref="T146:T173" si="8">R146-S146</f>
        <v>0</v>
      </c>
      <c r="U146" s="111">
        <f>IF(C146="休業中",IF(AND(T147&gt;=TIMEVALUE("7:00:01"),B146=""),1,0),IF(AND(T146&gt;=TIMEVALUE("7:00:01"),B146=""),1,0))</f>
        <v>0</v>
      </c>
      <c r="V146" s="112"/>
      <c r="W146" s="115" t="str">
        <f>IF(AND(U146&gt;=1,X146&gt;=1),"・","")</f>
        <v/>
      </c>
      <c r="X146" s="129">
        <f>IF(C146="休業中",IF(AND(T147&gt;=TIMEVALUE("7:00:01"),B146=""),0,IF(B146="分まで取得",HOUR(T147),CEILING(T147,1/24)*24)),IF(AND(T146&gt;=TIMEVALUE("7:00:01"),B146=""),0,IF(B146="分まで取得",HOUR(T146),CEILING(T146,1/24)*24)))</f>
        <v>0</v>
      </c>
      <c r="Y146" s="131" t="str">
        <f>IF(OR(X146&gt;=1,Z146&lt;=59),"：","")</f>
        <v/>
      </c>
      <c r="Z146" s="133" t="str">
        <f>IF(C146="休業中",IF(T147=TIMEVALUE("0:00:00"),"",IF(B146="分まで取得",MINUTE(T147),0)),IF(T146=TIMEVALUE("0:0:00"),"",IF(B146="分まで取得",MINUTE(T146),0)))</f>
        <v/>
      </c>
      <c r="AA146" s="135" t="str">
        <f>IF(K146&gt;0,ROUNDDOWN(AP146/465,0),"")</f>
        <v/>
      </c>
      <c r="AB146" s="136"/>
      <c r="AC146" s="136" t="str">
        <f>IF(COUNT(AA146,AD146,AF146)&gt;0,"日","")</f>
        <v/>
      </c>
      <c r="AD146" s="118" t="str">
        <f>IF(K146&gt;0,ROUNDDOWN(AP147/60,0),"")</f>
        <v/>
      </c>
      <c r="AE146" s="107" t="s">
        <v>30</v>
      </c>
      <c r="AF146" s="121" t="str">
        <f>IF(K146&gt;0,AP147-AD146*60,"")</f>
        <v/>
      </c>
      <c r="AG146" s="123"/>
      <c r="AH146" s="123"/>
      <c r="AI146" s="123"/>
      <c r="AJ146" s="123"/>
      <c r="AK146" s="123"/>
      <c r="AL146" s="106"/>
      <c r="AM146" s="124"/>
      <c r="AN146" s="127"/>
      <c r="AP146" s="72" t="e">
        <f>AP144-U146:U147*465-X146*60-Z146</f>
        <v>#VALUE!</v>
      </c>
      <c r="AQ146" s="73"/>
      <c r="AR146" s="74">
        <v>23</v>
      </c>
      <c r="AS146" s="75" t="s">
        <v>30</v>
      </c>
      <c r="AT146" s="74">
        <v>75</v>
      </c>
      <c r="AU146" s="148" t="s">
        <v>33</v>
      </c>
      <c r="AV146" s="148"/>
      <c r="AW146" s="148" t="s">
        <v>0</v>
      </c>
      <c r="AX146" s="148"/>
    </row>
    <row r="147" spans="2:50" s="5" customFormat="1" ht="18" customHeight="1" x14ac:dyDescent="0.15">
      <c r="B147" s="158"/>
      <c r="C147" s="159"/>
      <c r="D147" s="160"/>
      <c r="E147" s="161"/>
      <c r="F147" s="125" t="s">
        <v>29</v>
      </c>
      <c r="G147" s="120"/>
      <c r="H147" s="164"/>
      <c r="I147" s="165"/>
      <c r="J147" s="166"/>
      <c r="K147" s="78"/>
      <c r="L147" s="79" t="s">
        <v>30</v>
      </c>
      <c r="M147" s="80"/>
      <c r="N147" s="81">
        <f t="shared" si="6"/>
        <v>0</v>
      </c>
      <c r="O147" s="82">
        <f>MAX(MIN(BB$5,N147),BB$3)-MIN(BB$5,MAX(BB$3,N146))</f>
        <v>0</v>
      </c>
      <c r="P147" s="82">
        <f>MAX(MIN(BB$7,N147),BB$6)-MIN(BB$7,MAX(BB$6,N146))</f>
        <v>0</v>
      </c>
      <c r="Q147" s="82">
        <f>MAX(MIN(BB$4,N147),BB$8)-MIN(BB$4,MAX(BB$8,N146))</f>
        <v>0</v>
      </c>
      <c r="R147" s="82">
        <f>N147-N146</f>
        <v>0</v>
      </c>
      <c r="S147" s="82">
        <f t="shared" si="7"/>
        <v>0</v>
      </c>
      <c r="T147" s="83">
        <f t="shared" si="8"/>
        <v>0</v>
      </c>
      <c r="U147" s="162"/>
      <c r="V147" s="163"/>
      <c r="W147" s="128"/>
      <c r="X147" s="130"/>
      <c r="Y147" s="132"/>
      <c r="Z147" s="134"/>
      <c r="AA147" s="137"/>
      <c r="AB147" s="138"/>
      <c r="AC147" s="138"/>
      <c r="AD147" s="119"/>
      <c r="AE147" s="120"/>
      <c r="AF147" s="122"/>
      <c r="AG147" s="123"/>
      <c r="AH147" s="123"/>
      <c r="AI147" s="123"/>
      <c r="AJ147" s="123"/>
      <c r="AK147" s="123"/>
      <c r="AL147" s="125"/>
      <c r="AM147" s="126"/>
      <c r="AN147" s="127"/>
      <c r="AP147" s="73" t="e">
        <f>(AP146-AA146*465)</f>
        <v>#VALUE!</v>
      </c>
      <c r="AQ147" s="73"/>
      <c r="AR147" s="74">
        <v>30</v>
      </c>
      <c r="AS147" s="75" t="s">
        <v>30</v>
      </c>
      <c r="AT147" s="74">
        <v>105</v>
      </c>
      <c r="AU147" s="117">
        <f>IF(CA147-CA146-CA145=CA139,1,2)</f>
        <v>1</v>
      </c>
      <c r="AV147" s="117"/>
      <c r="AW147" s="117"/>
      <c r="AX147" s="117"/>
    </row>
    <row r="148" spans="2:50" s="5" customFormat="1" ht="18" customHeight="1" x14ac:dyDescent="0.15">
      <c r="B148" s="98"/>
      <c r="C148" s="100"/>
      <c r="D148" s="101"/>
      <c r="E148" s="102"/>
      <c r="F148" s="106" t="s">
        <v>28</v>
      </c>
      <c r="G148" s="107"/>
      <c r="H148" s="108"/>
      <c r="I148" s="109"/>
      <c r="J148" s="110"/>
      <c r="K148" s="65"/>
      <c r="L148" s="66" t="s">
        <v>30</v>
      </c>
      <c r="M148" s="67"/>
      <c r="N148" s="88">
        <f t="shared" si="6"/>
        <v>0</v>
      </c>
      <c r="O148" s="89">
        <f>MAX(MIN(AZ$5,N149),AZ$3)-MIN(AZ$5,MAX(AZ$3,N148))</f>
        <v>0</v>
      </c>
      <c r="P148" s="89">
        <f>MAX(MIN(AZ$7,N149),AZ$6)-MIN(AZ$7,MAX(AZ$6,N148))</f>
        <v>0</v>
      </c>
      <c r="Q148" s="89">
        <f>MAX(MIN(AZ$4,N149),AZ$8)-MIN(AZ$4,MAX(AZ$8,N148))</f>
        <v>0</v>
      </c>
      <c r="R148" s="89">
        <f>N149-N148</f>
        <v>0</v>
      </c>
      <c r="S148" s="89">
        <f t="shared" si="7"/>
        <v>0</v>
      </c>
      <c r="T148" s="90">
        <f t="shared" si="8"/>
        <v>0</v>
      </c>
      <c r="U148" s="111">
        <f>IF(C148="休業中",IF(AND(T149&gt;=TIMEVALUE("7:00:01"),B148=""),1,0),IF(AND(T148&gt;=TIMEVALUE("7:00:01"),B148=""),1,0))</f>
        <v>0</v>
      </c>
      <c r="V148" s="112"/>
      <c r="W148" s="115" t="str">
        <f>IF(AND(U148&gt;=1,X148&gt;=1),"・","")</f>
        <v/>
      </c>
      <c r="X148" s="129">
        <f>IF(C148="休業中",IF(AND(T149&gt;=TIMEVALUE("7:00:01"),B148=""),0,IF(B148="分まで取得",HOUR(T149),CEILING(T149,1/24)*24)),IF(AND(T148&gt;=TIMEVALUE("7:00:01"),B148=""),0,IF(B148="分まで取得",HOUR(T148),CEILING(T148,1/24)*24)))</f>
        <v>0</v>
      </c>
      <c r="Y148" s="131" t="str">
        <f>IF(OR(X148&gt;=1,Z148&lt;=59),"：","")</f>
        <v/>
      </c>
      <c r="Z148" s="133" t="str">
        <f>IF(C148="休業中",IF(T149=TIMEVALUE("0:00:00"),"",IF(B148="分まで取得",MINUTE(T149),0)),IF(T148=TIMEVALUE("0:0:00"),"",IF(B148="分まで取得",MINUTE(T148),0)))</f>
        <v/>
      </c>
      <c r="AA148" s="135" t="str">
        <f>IF(K148&gt;0,ROUNDDOWN(AP148/465,0),"")</f>
        <v/>
      </c>
      <c r="AB148" s="136"/>
      <c r="AC148" s="136" t="str">
        <f>IF(COUNT(AA148,AD148,AF148)&gt;0,"日","")</f>
        <v/>
      </c>
      <c r="AD148" s="118" t="str">
        <f>IF(K148&gt;0,ROUNDDOWN(AP149/60,0),"")</f>
        <v/>
      </c>
      <c r="AE148" s="107" t="s">
        <v>30</v>
      </c>
      <c r="AF148" s="121" t="str">
        <f>IF(K148&gt;0,AP149-AD148*60,"")</f>
        <v/>
      </c>
      <c r="AG148" s="123"/>
      <c r="AH148" s="123"/>
      <c r="AI148" s="123"/>
      <c r="AJ148" s="123"/>
      <c r="AK148" s="123"/>
      <c r="AL148" s="106"/>
      <c r="AM148" s="124"/>
      <c r="AN148" s="127"/>
      <c r="AP148" s="72" t="e">
        <f>AP146-U148:U149*465-X148*60-Z148</f>
        <v>#VALUE!</v>
      </c>
      <c r="AQ148" s="73"/>
      <c r="AR148" s="74">
        <v>23</v>
      </c>
      <c r="AS148" s="75" t="s">
        <v>30</v>
      </c>
      <c r="AT148" s="74">
        <v>75</v>
      </c>
      <c r="AU148" s="148" t="s">
        <v>33</v>
      </c>
      <c r="AV148" s="148"/>
      <c r="AW148" s="148" t="s">
        <v>0</v>
      </c>
      <c r="AX148" s="148"/>
    </row>
    <row r="149" spans="2:50" s="5" customFormat="1" ht="18" customHeight="1" x14ac:dyDescent="0.15">
      <c r="B149" s="158"/>
      <c r="C149" s="159"/>
      <c r="D149" s="160"/>
      <c r="E149" s="161"/>
      <c r="F149" s="125" t="s">
        <v>29</v>
      </c>
      <c r="G149" s="120"/>
      <c r="H149" s="164"/>
      <c r="I149" s="165"/>
      <c r="J149" s="166"/>
      <c r="K149" s="78"/>
      <c r="L149" s="79" t="s">
        <v>30</v>
      </c>
      <c r="M149" s="80"/>
      <c r="N149" s="81">
        <f t="shared" si="6"/>
        <v>0</v>
      </c>
      <c r="O149" s="82">
        <f>MAX(MIN(BB$5,N149),BB$3)-MIN(BB$5,MAX(BB$3,N148))</f>
        <v>0</v>
      </c>
      <c r="P149" s="82">
        <f>MAX(MIN(BB$7,N149),BB$6)-MIN(BB$7,MAX(BB$6,N148))</f>
        <v>0</v>
      </c>
      <c r="Q149" s="82">
        <f>MAX(MIN(BB$4,N149),BB$8)-MIN(BB$4,MAX(BB$8,N148))</f>
        <v>0</v>
      </c>
      <c r="R149" s="82">
        <f>N149-N148</f>
        <v>0</v>
      </c>
      <c r="S149" s="82">
        <f t="shared" si="7"/>
        <v>0</v>
      </c>
      <c r="T149" s="83">
        <f t="shared" si="8"/>
        <v>0</v>
      </c>
      <c r="U149" s="162"/>
      <c r="V149" s="163"/>
      <c r="W149" s="128"/>
      <c r="X149" s="130"/>
      <c r="Y149" s="132"/>
      <c r="Z149" s="134"/>
      <c r="AA149" s="137"/>
      <c r="AB149" s="138"/>
      <c r="AC149" s="138"/>
      <c r="AD149" s="119"/>
      <c r="AE149" s="120"/>
      <c r="AF149" s="122"/>
      <c r="AG149" s="123"/>
      <c r="AH149" s="123"/>
      <c r="AI149" s="123"/>
      <c r="AJ149" s="123"/>
      <c r="AK149" s="123"/>
      <c r="AL149" s="125"/>
      <c r="AM149" s="126"/>
      <c r="AN149" s="127"/>
      <c r="AP149" s="73" t="e">
        <f>(AP148-AA148*465)</f>
        <v>#VALUE!</v>
      </c>
      <c r="AQ149" s="73"/>
      <c r="AR149" s="74">
        <v>30</v>
      </c>
      <c r="AS149" s="75" t="s">
        <v>30</v>
      </c>
      <c r="AT149" s="74">
        <v>105</v>
      </c>
      <c r="AU149" s="117">
        <f>IF(CA149-CA148-CA147=CA141,1,2)</f>
        <v>1</v>
      </c>
      <c r="AV149" s="117"/>
      <c r="AW149" s="117"/>
      <c r="AX149" s="117"/>
    </row>
    <row r="150" spans="2:50" s="5" customFormat="1" ht="18" customHeight="1" x14ac:dyDescent="0.15">
      <c r="B150" s="98"/>
      <c r="C150" s="100"/>
      <c r="D150" s="101"/>
      <c r="E150" s="102"/>
      <c r="F150" s="106" t="s">
        <v>28</v>
      </c>
      <c r="G150" s="107"/>
      <c r="H150" s="108"/>
      <c r="I150" s="109"/>
      <c r="J150" s="110"/>
      <c r="K150" s="65"/>
      <c r="L150" s="66" t="s">
        <v>30</v>
      </c>
      <c r="M150" s="67"/>
      <c r="N150" s="88">
        <f t="shared" si="6"/>
        <v>0</v>
      </c>
      <c r="O150" s="89">
        <f>MAX(MIN(AZ$5,N151),AZ$3)-MIN(AZ$5,MAX(AZ$3,N150))</f>
        <v>0</v>
      </c>
      <c r="P150" s="89">
        <f>MAX(MIN(AZ$7,N151),AZ$6)-MIN(AZ$7,MAX(AZ$6,N150))</f>
        <v>0</v>
      </c>
      <c r="Q150" s="89">
        <f>MAX(MIN(AZ$4,N151),AZ$8)-MIN(AZ$4,MAX(AZ$8,N150))</f>
        <v>0</v>
      </c>
      <c r="R150" s="89">
        <f>N151-N150</f>
        <v>0</v>
      </c>
      <c r="S150" s="89">
        <f t="shared" si="7"/>
        <v>0</v>
      </c>
      <c r="T150" s="90">
        <f t="shared" si="8"/>
        <v>0</v>
      </c>
      <c r="U150" s="111">
        <f>IF(C150="休業中",IF(AND(T151&gt;=TIMEVALUE("7:00:01"),B150=""),1,0),IF(AND(T150&gt;=TIMEVALUE("7:00:01"),B150=""),1,0))</f>
        <v>0</v>
      </c>
      <c r="V150" s="112"/>
      <c r="W150" s="115" t="str">
        <f>IF(AND(U150&gt;=1,X150&gt;=1),"・","")</f>
        <v/>
      </c>
      <c r="X150" s="129">
        <f>IF(C150="休業中",IF(AND(T151&gt;=TIMEVALUE("7:00:01"),B150=""),0,IF(B150="分まで取得",HOUR(T151),CEILING(T151,1/24)*24)),IF(AND(T150&gt;=TIMEVALUE("7:00:01"),B150=""),0,IF(B150="分まで取得",HOUR(T150),CEILING(T150,1/24)*24)))</f>
        <v>0</v>
      </c>
      <c r="Y150" s="131" t="str">
        <f>IF(OR(X150&gt;=1,Z150&lt;=59),"：","")</f>
        <v/>
      </c>
      <c r="Z150" s="133" t="str">
        <f>IF(C150="休業中",IF(T151=TIMEVALUE("0:00:00"),"",IF(B150="分まで取得",MINUTE(T151),0)),IF(T150=TIMEVALUE("0:0:00"),"",IF(B150="分まで取得",MINUTE(T150),0)))</f>
        <v/>
      </c>
      <c r="AA150" s="135" t="str">
        <f>IF(K150&gt;0,ROUNDDOWN(AP150/465,0),"")</f>
        <v/>
      </c>
      <c r="AB150" s="136"/>
      <c r="AC150" s="136" t="str">
        <f>IF(COUNT(AA150,AD150,AF150)&gt;0,"日","")</f>
        <v/>
      </c>
      <c r="AD150" s="118" t="str">
        <f>IF(K150&gt;0,ROUNDDOWN(AP151/60,0),"")</f>
        <v/>
      </c>
      <c r="AE150" s="107" t="s">
        <v>30</v>
      </c>
      <c r="AF150" s="121" t="str">
        <f>IF(K150&gt;0,AP151-AD150*60,"")</f>
        <v/>
      </c>
      <c r="AG150" s="123"/>
      <c r="AH150" s="123"/>
      <c r="AI150" s="123"/>
      <c r="AJ150" s="123"/>
      <c r="AK150" s="123"/>
      <c r="AL150" s="106"/>
      <c r="AM150" s="124"/>
      <c r="AN150" s="127"/>
      <c r="AP150" s="72" t="e">
        <f>AP148-U150:U151*465-X150*60-Z150</f>
        <v>#VALUE!</v>
      </c>
      <c r="AQ150" s="73"/>
      <c r="AR150" s="74">
        <v>23</v>
      </c>
      <c r="AS150" s="75" t="s">
        <v>30</v>
      </c>
      <c r="AT150" s="74">
        <v>75</v>
      </c>
      <c r="AU150" s="148" t="s">
        <v>33</v>
      </c>
      <c r="AV150" s="148"/>
      <c r="AW150" s="148" t="s">
        <v>0</v>
      </c>
      <c r="AX150" s="148"/>
    </row>
    <row r="151" spans="2:50" s="5" customFormat="1" ht="18" customHeight="1" x14ac:dyDescent="0.15">
      <c r="B151" s="158"/>
      <c r="C151" s="159"/>
      <c r="D151" s="160"/>
      <c r="E151" s="161"/>
      <c r="F151" s="125" t="s">
        <v>29</v>
      </c>
      <c r="G151" s="120"/>
      <c r="H151" s="164"/>
      <c r="I151" s="165"/>
      <c r="J151" s="166"/>
      <c r="K151" s="78"/>
      <c r="L151" s="79" t="s">
        <v>30</v>
      </c>
      <c r="M151" s="80"/>
      <c r="N151" s="81">
        <f t="shared" si="6"/>
        <v>0</v>
      </c>
      <c r="O151" s="82">
        <f>MAX(MIN(BB$5,N151),BB$3)-MIN(BB$5,MAX(BB$3,N150))</f>
        <v>0</v>
      </c>
      <c r="P151" s="82">
        <f>MAX(MIN(BB$7,N151),BB$6)-MIN(BB$7,MAX(BB$6,N150))</f>
        <v>0</v>
      </c>
      <c r="Q151" s="82">
        <f>MAX(MIN(BB$4,N151),BB$8)-MIN(BB$4,MAX(BB$8,N150))</f>
        <v>0</v>
      </c>
      <c r="R151" s="82">
        <f>N151-N150</f>
        <v>0</v>
      </c>
      <c r="S151" s="82">
        <f t="shared" si="7"/>
        <v>0</v>
      </c>
      <c r="T151" s="83">
        <f t="shared" si="8"/>
        <v>0</v>
      </c>
      <c r="U151" s="162"/>
      <c r="V151" s="163"/>
      <c r="W151" s="128"/>
      <c r="X151" s="130"/>
      <c r="Y151" s="132"/>
      <c r="Z151" s="134"/>
      <c r="AA151" s="137"/>
      <c r="AB151" s="138"/>
      <c r="AC151" s="138"/>
      <c r="AD151" s="119"/>
      <c r="AE151" s="120"/>
      <c r="AF151" s="122"/>
      <c r="AG151" s="123"/>
      <c r="AH151" s="123"/>
      <c r="AI151" s="123"/>
      <c r="AJ151" s="123"/>
      <c r="AK151" s="123"/>
      <c r="AL151" s="125"/>
      <c r="AM151" s="126"/>
      <c r="AN151" s="127"/>
      <c r="AP151" s="73" t="e">
        <f>(AP150-AA150*465)</f>
        <v>#VALUE!</v>
      </c>
      <c r="AQ151" s="73"/>
      <c r="AR151" s="74">
        <v>30</v>
      </c>
      <c r="AS151" s="75" t="s">
        <v>30</v>
      </c>
      <c r="AT151" s="74">
        <v>105</v>
      </c>
      <c r="AU151" s="117">
        <f>IF(CA151-CA150-CA149=CA143,1,2)</f>
        <v>1</v>
      </c>
      <c r="AV151" s="117"/>
      <c r="AW151" s="117"/>
      <c r="AX151" s="117"/>
    </row>
    <row r="152" spans="2:50" s="5" customFormat="1" ht="18" customHeight="1" x14ac:dyDescent="0.15">
      <c r="B152" s="98"/>
      <c r="C152" s="100"/>
      <c r="D152" s="101"/>
      <c r="E152" s="102"/>
      <c r="F152" s="106" t="s">
        <v>28</v>
      </c>
      <c r="G152" s="107"/>
      <c r="H152" s="108"/>
      <c r="I152" s="109"/>
      <c r="J152" s="110"/>
      <c r="K152" s="65"/>
      <c r="L152" s="66" t="s">
        <v>30</v>
      </c>
      <c r="M152" s="67"/>
      <c r="N152" s="88">
        <f t="shared" si="6"/>
        <v>0</v>
      </c>
      <c r="O152" s="89">
        <f>MAX(MIN(AZ$5,N153),AZ$3)-MIN(AZ$5,MAX(AZ$3,N152))</f>
        <v>0</v>
      </c>
      <c r="P152" s="89">
        <f>MAX(MIN(AZ$7,N153),AZ$6)-MIN(AZ$7,MAX(AZ$6,N152))</f>
        <v>0</v>
      </c>
      <c r="Q152" s="89">
        <f>MAX(MIN(AZ$4,N153),AZ$8)-MIN(AZ$4,MAX(AZ$8,N152))</f>
        <v>0</v>
      </c>
      <c r="R152" s="89">
        <f>N153-N152</f>
        <v>0</v>
      </c>
      <c r="S152" s="89">
        <f t="shared" si="7"/>
        <v>0</v>
      </c>
      <c r="T152" s="90">
        <f t="shared" si="8"/>
        <v>0</v>
      </c>
      <c r="U152" s="111">
        <f>IF(C152="休業中",IF(AND(T153&gt;=TIMEVALUE("7:00:01"),B152=""),1,0),IF(AND(T152&gt;=TIMEVALUE("7:00:01"),B152=""),1,0))</f>
        <v>0</v>
      </c>
      <c r="V152" s="112"/>
      <c r="W152" s="115" t="str">
        <f>IF(AND(U152&gt;=1,X152&gt;=1),"・","")</f>
        <v/>
      </c>
      <c r="X152" s="129">
        <f>IF(C152="休業中",IF(AND(T153&gt;=TIMEVALUE("7:00:01"),B152=""),0,IF(B152="分まで取得",HOUR(T153),CEILING(T153,1/24)*24)),IF(AND(T152&gt;=TIMEVALUE("7:00:01"),B152=""),0,IF(B152="分まで取得",HOUR(T152),CEILING(T152,1/24)*24)))</f>
        <v>0</v>
      </c>
      <c r="Y152" s="131" t="str">
        <f>IF(OR(X152&gt;=1,Z152&lt;=59),"：","")</f>
        <v/>
      </c>
      <c r="Z152" s="133" t="str">
        <f>IF(C152="休業中",IF(T153=TIMEVALUE("0:00:00"),"",IF(B152="分まで取得",MINUTE(T153),0)),IF(T152=TIMEVALUE("0:0:00"),"",IF(B152="分まで取得",MINUTE(T152),0)))</f>
        <v/>
      </c>
      <c r="AA152" s="135" t="str">
        <f>IF(K152&gt;0,ROUNDDOWN(AP152/465,0),"")</f>
        <v/>
      </c>
      <c r="AB152" s="136"/>
      <c r="AC152" s="136" t="str">
        <f>IF(COUNT(AA152,AD152,AF152)&gt;0,"日","")</f>
        <v/>
      </c>
      <c r="AD152" s="118" t="str">
        <f>IF(K152&gt;0,ROUNDDOWN(AP153/60,0),"")</f>
        <v/>
      </c>
      <c r="AE152" s="107" t="s">
        <v>30</v>
      </c>
      <c r="AF152" s="121" t="str">
        <f>IF(K152&gt;0,AP153-AD152*60,"")</f>
        <v/>
      </c>
      <c r="AG152" s="123"/>
      <c r="AH152" s="123"/>
      <c r="AI152" s="123"/>
      <c r="AJ152" s="123"/>
      <c r="AK152" s="123"/>
      <c r="AL152" s="106"/>
      <c r="AM152" s="124"/>
      <c r="AN152" s="127"/>
      <c r="AP152" s="72" t="e">
        <f>AP150-U152:U153*465-X152*60-Z152</f>
        <v>#VALUE!</v>
      </c>
      <c r="AQ152" s="73"/>
      <c r="AR152" s="74">
        <v>23</v>
      </c>
      <c r="AS152" s="75" t="s">
        <v>30</v>
      </c>
      <c r="AT152" s="74">
        <v>75</v>
      </c>
      <c r="AU152" s="148" t="s">
        <v>33</v>
      </c>
      <c r="AV152" s="148"/>
      <c r="AW152" s="148" t="s">
        <v>0</v>
      </c>
      <c r="AX152" s="148"/>
    </row>
    <row r="153" spans="2:50" s="5" customFormat="1" ht="18" customHeight="1" x14ac:dyDescent="0.15">
      <c r="B153" s="158"/>
      <c r="C153" s="159"/>
      <c r="D153" s="160"/>
      <c r="E153" s="161"/>
      <c r="F153" s="125" t="s">
        <v>29</v>
      </c>
      <c r="G153" s="120"/>
      <c r="H153" s="164"/>
      <c r="I153" s="165"/>
      <c r="J153" s="166"/>
      <c r="K153" s="78"/>
      <c r="L153" s="79" t="s">
        <v>30</v>
      </c>
      <c r="M153" s="80"/>
      <c r="N153" s="81">
        <f t="shared" si="6"/>
        <v>0</v>
      </c>
      <c r="O153" s="82">
        <f>MAX(MIN(BB$5,N153),BB$3)-MIN(BB$5,MAX(BB$3,N152))</f>
        <v>0</v>
      </c>
      <c r="P153" s="82">
        <f>MAX(MIN(BB$7,N153),BB$6)-MIN(BB$7,MAX(BB$6,N152))</f>
        <v>0</v>
      </c>
      <c r="Q153" s="82">
        <f>MAX(MIN(BB$4,N153),BB$8)-MIN(BB$4,MAX(BB$8,N152))</f>
        <v>0</v>
      </c>
      <c r="R153" s="82">
        <f>N153-N152</f>
        <v>0</v>
      </c>
      <c r="S153" s="82">
        <f t="shared" si="7"/>
        <v>0</v>
      </c>
      <c r="T153" s="83">
        <f t="shared" si="8"/>
        <v>0</v>
      </c>
      <c r="U153" s="162"/>
      <c r="V153" s="163"/>
      <c r="W153" s="128"/>
      <c r="X153" s="130"/>
      <c r="Y153" s="132"/>
      <c r="Z153" s="134"/>
      <c r="AA153" s="137"/>
      <c r="AB153" s="138"/>
      <c r="AC153" s="138"/>
      <c r="AD153" s="119"/>
      <c r="AE153" s="120"/>
      <c r="AF153" s="122"/>
      <c r="AG153" s="123"/>
      <c r="AH153" s="123"/>
      <c r="AI153" s="123"/>
      <c r="AJ153" s="123"/>
      <c r="AK153" s="123"/>
      <c r="AL153" s="125"/>
      <c r="AM153" s="126"/>
      <c r="AN153" s="127"/>
      <c r="AP153" s="73" t="e">
        <f>(AP152-AA152*465)</f>
        <v>#VALUE!</v>
      </c>
      <c r="AQ153" s="73"/>
      <c r="AR153" s="74">
        <v>30</v>
      </c>
      <c r="AS153" s="75" t="s">
        <v>30</v>
      </c>
      <c r="AT153" s="74">
        <v>105</v>
      </c>
      <c r="AU153" s="117">
        <f>IF(CA153-CA152-CA151=CA145,1,2)</f>
        <v>1</v>
      </c>
      <c r="AV153" s="117"/>
      <c r="AW153" s="117"/>
      <c r="AX153" s="117"/>
    </row>
    <row r="154" spans="2:50" s="5" customFormat="1" ht="18" customHeight="1" x14ac:dyDescent="0.15">
      <c r="B154" s="98"/>
      <c r="C154" s="100"/>
      <c r="D154" s="101"/>
      <c r="E154" s="102"/>
      <c r="F154" s="106" t="s">
        <v>28</v>
      </c>
      <c r="G154" s="107"/>
      <c r="H154" s="108"/>
      <c r="I154" s="109"/>
      <c r="J154" s="110"/>
      <c r="K154" s="65"/>
      <c r="L154" s="66" t="s">
        <v>30</v>
      </c>
      <c r="M154" s="67"/>
      <c r="N154" s="88">
        <f t="shared" si="6"/>
        <v>0</v>
      </c>
      <c r="O154" s="89">
        <f>MAX(MIN(AZ$5,N155),AZ$3)-MIN(AZ$5,MAX(AZ$3,N154))</f>
        <v>0</v>
      </c>
      <c r="P154" s="89">
        <f>MAX(MIN(AZ$7,N155),AZ$6)-MIN(AZ$7,MAX(AZ$6,N154))</f>
        <v>0</v>
      </c>
      <c r="Q154" s="89">
        <f>MAX(MIN(AZ$4,N155),AZ$8)-MIN(AZ$4,MAX(AZ$8,N154))</f>
        <v>0</v>
      </c>
      <c r="R154" s="89">
        <f>N155-N154</f>
        <v>0</v>
      </c>
      <c r="S154" s="89">
        <f t="shared" si="7"/>
        <v>0</v>
      </c>
      <c r="T154" s="90">
        <f t="shared" si="8"/>
        <v>0</v>
      </c>
      <c r="U154" s="111">
        <f>IF(C154="休業中",IF(AND(T155&gt;=TIMEVALUE("7:00:01"),B154=""),1,0),IF(AND(T154&gt;=TIMEVALUE("7:00:01"),B154=""),1,0))</f>
        <v>0</v>
      </c>
      <c r="V154" s="112"/>
      <c r="W154" s="115" t="str">
        <f>IF(AND(U154&gt;=1,X154&gt;=1),"・","")</f>
        <v/>
      </c>
      <c r="X154" s="129">
        <f>IF(C154="休業中",IF(AND(T155&gt;=TIMEVALUE("7:00:01"),B154=""),0,IF(B154="分まで取得",HOUR(T155),CEILING(T155,1/24)*24)),IF(AND(T154&gt;=TIMEVALUE("7:00:01"),B154=""),0,IF(B154="分まで取得",HOUR(T154),CEILING(T154,1/24)*24)))</f>
        <v>0</v>
      </c>
      <c r="Y154" s="131" t="str">
        <f>IF(OR(X154&gt;=1,Z154&lt;=59),"：","")</f>
        <v/>
      </c>
      <c r="Z154" s="133" t="str">
        <f>IF(C154="休業中",IF(T155=TIMEVALUE("0:00:00"),"",IF(B154="分まで取得",MINUTE(T155),0)),IF(T154=TIMEVALUE("0:0:00"),"",IF(B154="分まで取得",MINUTE(T154),0)))</f>
        <v/>
      </c>
      <c r="AA154" s="135" t="str">
        <f>IF(K154&gt;0,ROUNDDOWN(AP154/465,0),"")</f>
        <v/>
      </c>
      <c r="AB154" s="136"/>
      <c r="AC154" s="136" t="str">
        <f>IF(COUNT(AA154,AD154,AF154)&gt;0,"日","")</f>
        <v/>
      </c>
      <c r="AD154" s="118" t="str">
        <f>IF(K154&gt;0,ROUNDDOWN(AP155/60,0),"")</f>
        <v/>
      </c>
      <c r="AE154" s="107" t="s">
        <v>30</v>
      </c>
      <c r="AF154" s="121" t="str">
        <f>IF(K154&gt;0,AP155-AD154*60,"")</f>
        <v/>
      </c>
      <c r="AG154" s="123"/>
      <c r="AH154" s="123"/>
      <c r="AI154" s="123"/>
      <c r="AJ154" s="123"/>
      <c r="AK154" s="123"/>
      <c r="AL154" s="106"/>
      <c r="AM154" s="124"/>
      <c r="AN154" s="127"/>
      <c r="AP154" s="72" t="e">
        <f>AP152-U154:U155*465-X154*60-Z154</f>
        <v>#VALUE!</v>
      </c>
      <c r="AQ154" s="73"/>
      <c r="AR154" s="74">
        <v>23</v>
      </c>
      <c r="AS154" s="75" t="s">
        <v>30</v>
      </c>
      <c r="AT154" s="74">
        <v>75</v>
      </c>
      <c r="AU154" s="148" t="s">
        <v>33</v>
      </c>
      <c r="AV154" s="148"/>
      <c r="AW154" s="148" t="s">
        <v>0</v>
      </c>
      <c r="AX154" s="148"/>
    </row>
    <row r="155" spans="2:50" s="5" customFormat="1" ht="18" customHeight="1" x14ac:dyDescent="0.15">
      <c r="B155" s="158"/>
      <c r="C155" s="159"/>
      <c r="D155" s="160"/>
      <c r="E155" s="161"/>
      <c r="F155" s="125" t="s">
        <v>29</v>
      </c>
      <c r="G155" s="120"/>
      <c r="H155" s="164"/>
      <c r="I155" s="165"/>
      <c r="J155" s="166"/>
      <c r="K155" s="78"/>
      <c r="L155" s="79" t="s">
        <v>30</v>
      </c>
      <c r="M155" s="80"/>
      <c r="N155" s="81">
        <f t="shared" si="6"/>
        <v>0</v>
      </c>
      <c r="O155" s="82">
        <f>MAX(MIN(BB$5,N155),BB$3)-MIN(BB$5,MAX(BB$3,N154))</f>
        <v>0</v>
      </c>
      <c r="P155" s="82">
        <f>MAX(MIN(BB$7,N155),BB$6)-MIN(BB$7,MAX(BB$6,N154))</f>
        <v>0</v>
      </c>
      <c r="Q155" s="82">
        <f>MAX(MIN(BB$4,N155),BB$8)-MIN(BB$4,MAX(BB$8,N154))</f>
        <v>0</v>
      </c>
      <c r="R155" s="82">
        <f>N155-N154</f>
        <v>0</v>
      </c>
      <c r="S155" s="82">
        <f t="shared" si="7"/>
        <v>0</v>
      </c>
      <c r="T155" s="83">
        <f t="shared" si="8"/>
        <v>0</v>
      </c>
      <c r="U155" s="162"/>
      <c r="V155" s="163"/>
      <c r="W155" s="128"/>
      <c r="X155" s="130"/>
      <c r="Y155" s="132"/>
      <c r="Z155" s="134"/>
      <c r="AA155" s="137"/>
      <c r="AB155" s="138"/>
      <c r="AC155" s="138"/>
      <c r="AD155" s="119"/>
      <c r="AE155" s="120"/>
      <c r="AF155" s="122"/>
      <c r="AG155" s="123"/>
      <c r="AH155" s="123"/>
      <c r="AI155" s="123"/>
      <c r="AJ155" s="123"/>
      <c r="AK155" s="123"/>
      <c r="AL155" s="125"/>
      <c r="AM155" s="126"/>
      <c r="AN155" s="127"/>
      <c r="AP155" s="73" t="e">
        <f>(AP154-AA154*465)</f>
        <v>#VALUE!</v>
      </c>
      <c r="AQ155" s="73"/>
      <c r="AR155" s="74">
        <v>30</v>
      </c>
      <c r="AS155" s="75" t="s">
        <v>30</v>
      </c>
      <c r="AT155" s="74">
        <v>105</v>
      </c>
      <c r="AU155" s="117">
        <f>IF(CA155-CA154-CA153=CA147,1,2)</f>
        <v>1</v>
      </c>
      <c r="AV155" s="117"/>
      <c r="AW155" s="117"/>
      <c r="AX155" s="117"/>
    </row>
    <row r="156" spans="2:50" s="5" customFormat="1" ht="18" customHeight="1" x14ac:dyDescent="0.15">
      <c r="B156" s="98"/>
      <c r="C156" s="100"/>
      <c r="D156" s="101"/>
      <c r="E156" s="102"/>
      <c r="F156" s="106" t="s">
        <v>28</v>
      </c>
      <c r="G156" s="107"/>
      <c r="H156" s="108"/>
      <c r="I156" s="109"/>
      <c r="J156" s="110"/>
      <c r="K156" s="65"/>
      <c r="L156" s="66" t="s">
        <v>30</v>
      </c>
      <c r="M156" s="67"/>
      <c r="N156" s="88">
        <f t="shared" si="6"/>
        <v>0</v>
      </c>
      <c r="O156" s="89">
        <f>MAX(MIN(AZ$5,N157),AZ$3)-MIN(AZ$5,MAX(AZ$3,N156))</f>
        <v>0</v>
      </c>
      <c r="P156" s="89">
        <f>MAX(MIN(AZ$7,N157),AZ$6)-MIN(AZ$7,MAX(AZ$6,N156))</f>
        <v>0</v>
      </c>
      <c r="Q156" s="89">
        <f>MAX(MIN(AZ$4,N157),AZ$8)-MIN(AZ$4,MAX(AZ$8,N156))</f>
        <v>0</v>
      </c>
      <c r="R156" s="89">
        <f>N157-N156</f>
        <v>0</v>
      </c>
      <c r="S156" s="89">
        <f t="shared" si="7"/>
        <v>0</v>
      </c>
      <c r="T156" s="90">
        <f t="shared" si="8"/>
        <v>0</v>
      </c>
      <c r="U156" s="111">
        <f>IF(C156="休業中",IF(AND(T157&gt;=TIMEVALUE("7:00:01"),B156=""),1,0),IF(AND(T156&gt;=TIMEVALUE("7:00:01"),B156=""),1,0))</f>
        <v>0</v>
      </c>
      <c r="V156" s="112"/>
      <c r="W156" s="115" t="str">
        <f>IF(AND(U156&gt;=1,X156&gt;=1),"・","")</f>
        <v/>
      </c>
      <c r="X156" s="129">
        <f>IF(C156="休業中",IF(AND(T157&gt;=TIMEVALUE("7:00:01"),B156=""),0,IF(B156="分まで取得",HOUR(T157),CEILING(T157,1/24)*24)),IF(AND(T156&gt;=TIMEVALUE("7:00:01"),B156=""),0,IF(B156="分まで取得",HOUR(T156),CEILING(T156,1/24)*24)))</f>
        <v>0</v>
      </c>
      <c r="Y156" s="131" t="str">
        <f>IF(OR(X156&gt;=1,Z156&lt;=59),"：","")</f>
        <v/>
      </c>
      <c r="Z156" s="133" t="str">
        <f>IF(C156="休業中",IF(T157=TIMEVALUE("0:00:00"),"",IF(B156="分まで取得",MINUTE(T157),0)),IF(T156=TIMEVALUE("0:0:00"),"",IF(B156="分まで取得",MINUTE(T156),0)))</f>
        <v/>
      </c>
      <c r="AA156" s="135" t="str">
        <f>IF(K156&gt;0,ROUNDDOWN(AP156/465,0),"")</f>
        <v/>
      </c>
      <c r="AB156" s="136"/>
      <c r="AC156" s="136" t="str">
        <f>IF(COUNT(AA156,AD156,AF156)&gt;0,"日","")</f>
        <v/>
      </c>
      <c r="AD156" s="118" t="str">
        <f>IF(K156&gt;0,ROUNDDOWN(AP157/60,0),"")</f>
        <v/>
      </c>
      <c r="AE156" s="107" t="s">
        <v>30</v>
      </c>
      <c r="AF156" s="121" t="str">
        <f>IF(K156&gt;0,AP157-AD156*60,"")</f>
        <v/>
      </c>
      <c r="AG156" s="123"/>
      <c r="AH156" s="123"/>
      <c r="AI156" s="123"/>
      <c r="AJ156" s="123"/>
      <c r="AK156" s="123"/>
      <c r="AL156" s="106"/>
      <c r="AM156" s="124"/>
      <c r="AN156" s="127"/>
      <c r="AP156" s="72" t="e">
        <f>AP154-U156:U157*465-X156*60-Z156</f>
        <v>#VALUE!</v>
      </c>
      <c r="AQ156" s="73"/>
      <c r="AR156" s="74">
        <v>23</v>
      </c>
      <c r="AS156" s="75" t="s">
        <v>30</v>
      </c>
      <c r="AT156" s="74">
        <v>75</v>
      </c>
      <c r="AU156" s="148" t="s">
        <v>33</v>
      </c>
      <c r="AV156" s="148"/>
      <c r="AW156" s="148" t="s">
        <v>0</v>
      </c>
      <c r="AX156" s="148"/>
    </row>
    <row r="157" spans="2:50" s="5" customFormat="1" ht="18" customHeight="1" x14ac:dyDescent="0.15">
      <c r="B157" s="158"/>
      <c r="C157" s="159"/>
      <c r="D157" s="160"/>
      <c r="E157" s="161"/>
      <c r="F157" s="125" t="s">
        <v>29</v>
      </c>
      <c r="G157" s="120"/>
      <c r="H157" s="164"/>
      <c r="I157" s="165"/>
      <c r="J157" s="166"/>
      <c r="K157" s="78"/>
      <c r="L157" s="79" t="s">
        <v>30</v>
      </c>
      <c r="M157" s="80"/>
      <c r="N157" s="81">
        <f t="shared" si="6"/>
        <v>0</v>
      </c>
      <c r="O157" s="82">
        <f>MAX(MIN(BB$5,N157),BB$3)-MIN(BB$5,MAX(BB$3,N156))</f>
        <v>0</v>
      </c>
      <c r="P157" s="82">
        <f>MAX(MIN(BB$7,N157),BB$6)-MIN(BB$7,MAX(BB$6,N156))</f>
        <v>0</v>
      </c>
      <c r="Q157" s="82">
        <f>MAX(MIN(BB$4,N157),BB$8)-MIN(BB$4,MAX(BB$8,N156))</f>
        <v>0</v>
      </c>
      <c r="R157" s="82">
        <f>N157-N156</f>
        <v>0</v>
      </c>
      <c r="S157" s="82">
        <f t="shared" si="7"/>
        <v>0</v>
      </c>
      <c r="T157" s="83">
        <f t="shared" si="8"/>
        <v>0</v>
      </c>
      <c r="U157" s="162"/>
      <c r="V157" s="163"/>
      <c r="W157" s="128"/>
      <c r="X157" s="130"/>
      <c r="Y157" s="132"/>
      <c r="Z157" s="134"/>
      <c r="AA157" s="137"/>
      <c r="AB157" s="138"/>
      <c r="AC157" s="138"/>
      <c r="AD157" s="119"/>
      <c r="AE157" s="120"/>
      <c r="AF157" s="122"/>
      <c r="AG157" s="123"/>
      <c r="AH157" s="123"/>
      <c r="AI157" s="123"/>
      <c r="AJ157" s="123"/>
      <c r="AK157" s="123"/>
      <c r="AL157" s="125"/>
      <c r="AM157" s="126"/>
      <c r="AN157" s="127"/>
      <c r="AP157" s="73" t="e">
        <f>(AP156-AA156*465)</f>
        <v>#VALUE!</v>
      </c>
      <c r="AQ157" s="73"/>
      <c r="AR157" s="74">
        <v>30</v>
      </c>
      <c r="AS157" s="75" t="s">
        <v>30</v>
      </c>
      <c r="AT157" s="74">
        <v>105</v>
      </c>
      <c r="AU157" s="117">
        <f>IF(CA157-CA156-CA155=CA149,1,2)</f>
        <v>1</v>
      </c>
      <c r="AV157" s="117"/>
      <c r="AW157" s="117"/>
      <c r="AX157" s="117"/>
    </row>
    <row r="158" spans="2:50" s="5" customFormat="1" ht="18" customHeight="1" x14ac:dyDescent="0.15">
      <c r="B158" s="98"/>
      <c r="C158" s="100"/>
      <c r="D158" s="101"/>
      <c r="E158" s="102"/>
      <c r="F158" s="106" t="s">
        <v>28</v>
      </c>
      <c r="G158" s="107"/>
      <c r="H158" s="108"/>
      <c r="I158" s="109"/>
      <c r="J158" s="110"/>
      <c r="K158" s="65"/>
      <c r="L158" s="66" t="s">
        <v>30</v>
      </c>
      <c r="M158" s="67"/>
      <c r="N158" s="88">
        <f t="shared" si="6"/>
        <v>0</v>
      </c>
      <c r="O158" s="89">
        <f>MAX(MIN(AZ$5,N159),AZ$3)-MIN(AZ$5,MAX(AZ$3,N158))</f>
        <v>0</v>
      </c>
      <c r="P158" s="89">
        <f>MAX(MIN(AZ$7,N159),AZ$6)-MIN(AZ$7,MAX(AZ$6,N158))</f>
        <v>0</v>
      </c>
      <c r="Q158" s="89">
        <f>MAX(MIN(AZ$4,N159),AZ$8)-MIN(AZ$4,MAX(AZ$8,N158))</f>
        <v>0</v>
      </c>
      <c r="R158" s="89">
        <f>N159-N158</f>
        <v>0</v>
      </c>
      <c r="S158" s="89">
        <f t="shared" si="7"/>
        <v>0</v>
      </c>
      <c r="T158" s="90">
        <f t="shared" si="8"/>
        <v>0</v>
      </c>
      <c r="U158" s="111">
        <f>IF(C158="休業中",IF(AND(T159&gt;=TIMEVALUE("7:00:01"),B158=""),1,0),IF(AND(T158&gt;=TIMEVALUE("7:00:01"),B158=""),1,0))</f>
        <v>0</v>
      </c>
      <c r="V158" s="112"/>
      <c r="W158" s="115" t="str">
        <f>IF(AND(U158&gt;=1,X158&gt;=1),"・","")</f>
        <v/>
      </c>
      <c r="X158" s="129">
        <f>IF(C158="休業中",IF(AND(T159&gt;=TIMEVALUE("7:00:01"),B158=""),0,IF(B158="分まで取得",HOUR(T159),CEILING(T159,1/24)*24)),IF(AND(T158&gt;=TIMEVALUE("7:00:01"),B158=""),0,IF(B158="分まで取得",HOUR(T158),CEILING(T158,1/24)*24)))</f>
        <v>0</v>
      </c>
      <c r="Y158" s="131" t="str">
        <f>IF(OR(X158&gt;=1,Z158&lt;=59),"：","")</f>
        <v/>
      </c>
      <c r="Z158" s="133" t="str">
        <f>IF(C158="休業中",IF(T159=TIMEVALUE("0:00:00"),"",IF(B158="分まで取得",MINUTE(T159),0)),IF(T158=TIMEVALUE("0:0:00"),"",IF(B158="分まで取得",MINUTE(T158),0)))</f>
        <v/>
      </c>
      <c r="AA158" s="135" t="str">
        <f>IF(K158&gt;0,ROUNDDOWN(AP158/465,0),"")</f>
        <v/>
      </c>
      <c r="AB158" s="136"/>
      <c r="AC158" s="136" t="str">
        <f>IF(COUNT(AA158,AD158,AF158)&gt;0,"日","")</f>
        <v/>
      </c>
      <c r="AD158" s="118" t="str">
        <f>IF(K158&gt;0,ROUNDDOWN(AP159/60,0),"")</f>
        <v/>
      </c>
      <c r="AE158" s="107" t="s">
        <v>30</v>
      </c>
      <c r="AF158" s="121" t="str">
        <f>IF(K158&gt;0,AP159-AD158*60,"")</f>
        <v/>
      </c>
      <c r="AG158" s="123"/>
      <c r="AH158" s="123"/>
      <c r="AI158" s="123"/>
      <c r="AJ158" s="123"/>
      <c r="AK158" s="123"/>
      <c r="AL158" s="106"/>
      <c r="AM158" s="124"/>
      <c r="AN158" s="127"/>
      <c r="AP158" s="72" t="e">
        <f>AP156-U158:U159*465-X158*60-Z158</f>
        <v>#VALUE!</v>
      </c>
      <c r="AQ158" s="73"/>
      <c r="AR158" s="74">
        <v>23</v>
      </c>
      <c r="AS158" s="75" t="s">
        <v>30</v>
      </c>
      <c r="AT158" s="74">
        <v>75</v>
      </c>
      <c r="AU158" s="148" t="s">
        <v>33</v>
      </c>
      <c r="AV158" s="148"/>
      <c r="AW158" s="148" t="s">
        <v>0</v>
      </c>
      <c r="AX158" s="148"/>
    </row>
    <row r="159" spans="2:50" s="5" customFormat="1" ht="18" customHeight="1" x14ac:dyDescent="0.15">
      <c r="B159" s="158"/>
      <c r="C159" s="159"/>
      <c r="D159" s="160"/>
      <c r="E159" s="161"/>
      <c r="F159" s="125" t="s">
        <v>29</v>
      </c>
      <c r="G159" s="120"/>
      <c r="H159" s="164"/>
      <c r="I159" s="165"/>
      <c r="J159" s="166"/>
      <c r="K159" s="78"/>
      <c r="L159" s="79" t="s">
        <v>30</v>
      </c>
      <c r="M159" s="80"/>
      <c r="N159" s="81">
        <f t="shared" si="6"/>
        <v>0</v>
      </c>
      <c r="O159" s="82">
        <f>MAX(MIN(BB$5,N159),BB$3)-MIN(BB$5,MAX(BB$3,N158))</f>
        <v>0</v>
      </c>
      <c r="P159" s="82">
        <f>MAX(MIN(BB$7,N159),BB$6)-MIN(BB$7,MAX(BB$6,N158))</f>
        <v>0</v>
      </c>
      <c r="Q159" s="82">
        <f>MAX(MIN(BB$4,N159),BB$8)-MIN(BB$4,MAX(BB$8,N158))</f>
        <v>0</v>
      </c>
      <c r="R159" s="82">
        <f>N159-N158</f>
        <v>0</v>
      </c>
      <c r="S159" s="82">
        <f t="shared" si="7"/>
        <v>0</v>
      </c>
      <c r="T159" s="83">
        <f t="shared" si="8"/>
        <v>0</v>
      </c>
      <c r="U159" s="162"/>
      <c r="V159" s="163"/>
      <c r="W159" s="128"/>
      <c r="X159" s="130"/>
      <c r="Y159" s="132"/>
      <c r="Z159" s="134"/>
      <c r="AA159" s="137"/>
      <c r="AB159" s="138"/>
      <c r="AC159" s="138"/>
      <c r="AD159" s="119"/>
      <c r="AE159" s="120"/>
      <c r="AF159" s="122"/>
      <c r="AG159" s="123"/>
      <c r="AH159" s="123"/>
      <c r="AI159" s="123"/>
      <c r="AJ159" s="123"/>
      <c r="AK159" s="123"/>
      <c r="AL159" s="125"/>
      <c r="AM159" s="126"/>
      <c r="AN159" s="127"/>
      <c r="AP159" s="73" t="e">
        <f>(AP158-AA158*465)</f>
        <v>#VALUE!</v>
      </c>
      <c r="AQ159" s="73"/>
      <c r="AR159" s="74">
        <v>30</v>
      </c>
      <c r="AS159" s="75" t="s">
        <v>30</v>
      </c>
      <c r="AT159" s="74">
        <v>105</v>
      </c>
      <c r="AU159" s="117">
        <f>IF(CA159-CA158-CA157=CA151,1,2)</f>
        <v>1</v>
      </c>
      <c r="AV159" s="117"/>
      <c r="AW159" s="117"/>
      <c r="AX159" s="117"/>
    </row>
    <row r="160" spans="2:50" s="5" customFormat="1" ht="18" customHeight="1" x14ac:dyDescent="0.15">
      <c r="B160" s="98"/>
      <c r="C160" s="100"/>
      <c r="D160" s="101"/>
      <c r="E160" s="102"/>
      <c r="F160" s="106" t="s">
        <v>28</v>
      </c>
      <c r="G160" s="107"/>
      <c r="H160" s="108"/>
      <c r="I160" s="109"/>
      <c r="J160" s="110"/>
      <c r="K160" s="65"/>
      <c r="L160" s="66" t="s">
        <v>30</v>
      </c>
      <c r="M160" s="67"/>
      <c r="N160" s="88">
        <f t="shared" si="6"/>
        <v>0</v>
      </c>
      <c r="O160" s="89">
        <f>MAX(MIN(AZ$5,N161),AZ$3)-MIN(AZ$5,MAX(AZ$3,N160))</f>
        <v>0</v>
      </c>
      <c r="P160" s="89">
        <f>MAX(MIN(AZ$7,N161),AZ$6)-MIN(AZ$7,MAX(AZ$6,N160))</f>
        <v>0</v>
      </c>
      <c r="Q160" s="89">
        <f>MAX(MIN(AZ$4,N161),AZ$8)-MIN(AZ$4,MAX(AZ$8,N160))</f>
        <v>0</v>
      </c>
      <c r="R160" s="89">
        <f>N161-N160</f>
        <v>0</v>
      </c>
      <c r="S160" s="89">
        <f t="shared" si="7"/>
        <v>0</v>
      </c>
      <c r="T160" s="90">
        <f t="shared" si="8"/>
        <v>0</v>
      </c>
      <c r="U160" s="111">
        <f>IF(C160="休業中",IF(AND(T161&gt;=TIMEVALUE("7:00:01"),B160=""),1,0),IF(AND(T160&gt;=TIMEVALUE("7:00:01"),B160=""),1,0))</f>
        <v>0</v>
      </c>
      <c r="V160" s="112"/>
      <c r="W160" s="115" t="str">
        <f>IF(AND(U160&gt;=1,X160&gt;=1),"・","")</f>
        <v/>
      </c>
      <c r="X160" s="129">
        <f>IF(C160="休業中",IF(AND(T161&gt;=TIMEVALUE("7:00:01"),B160=""),0,IF(B160="分まで取得",HOUR(T161),CEILING(T161,1/24)*24)),IF(AND(T160&gt;=TIMEVALUE("7:00:01"),B160=""),0,IF(B160="分まで取得",HOUR(T160),CEILING(T160,1/24)*24)))</f>
        <v>0</v>
      </c>
      <c r="Y160" s="131" t="str">
        <f>IF(OR(X160&gt;=1,Z160&lt;=59),"：","")</f>
        <v/>
      </c>
      <c r="Z160" s="133" t="str">
        <f>IF(C160="休業中",IF(T161=TIMEVALUE("0:00:00"),"",IF(B160="分まで取得",MINUTE(T161),0)),IF(T160=TIMEVALUE("0:0:00"),"",IF(B160="分まで取得",MINUTE(T160),0)))</f>
        <v/>
      </c>
      <c r="AA160" s="135" t="str">
        <f>IF(K160&gt;0,ROUNDDOWN(AP160/465,0),"")</f>
        <v/>
      </c>
      <c r="AB160" s="136"/>
      <c r="AC160" s="136" t="str">
        <f>IF(COUNT(AA160,AD160,AF160)&gt;0,"日","")</f>
        <v/>
      </c>
      <c r="AD160" s="118" t="str">
        <f>IF(K160&gt;0,ROUNDDOWN(AP161/60,0),"")</f>
        <v/>
      </c>
      <c r="AE160" s="107" t="s">
        <v>30</v>
      </c>
      <c r="AF160" s="121" t="str">
        <f>IF(K160&gt;0,AP161-AD160*60,"")</f>
        <v/>
      </c>
      <c r="AG160" s="123"/>
      <c r="AH160" s="123"/>
      <c r="AI160" s="123"/>
      <c r="AJ160" s="123"/>
      <c r="AK160" s="123"/>
      <c r="AL160" s="106"/>
      <c r="AM160" s="124"/>
      <c r="AN160" s="127"/>
      <c r="AP160" s="72" t="e">
        <f>AP158-U160:U161*465-X160*60-Z160</f>
        <v>#VALUE!</v>
      </c>
      <c r="AQ160" s="73"/>
      <c r="AR160" s="74">
        <v>23</v>
      </c>
      <c r="AS160" s="75" t="s">
        <v>30</v>
      </c>
      <c r="AT160" s="74">
        <v>75</v>
      </c>
      <c r="AU160" s="148" t="s">
        <v>33</v>
      </c>
      <c r="AV160" s="148"/>
      <c r="AW160" s="148" t="s">
        <v>0</v>
      </c>
      <c r="AX160" s="148"/>
    </row>
    <row r="161" spans="2:50" s="5" customFormat="1" ht="18" customHeight="1" x14ac:dyDescent="0.15">
      <c r="B161" s="158"/>
      <c r="C161" s="159"/>
      <c r="D161" s="160"/>
      <c r="E161" s="161"/>
      <c r="F161" s="125" t="s">
        <v>29</v>
      </c>
      <c r="G161" s="120"/>
      <c r="H161" s="164"/>
      <c r="I161" s="165"/>
      <c r="J161" s="166"/>
      <c r="K161" s="78"/>
      <c r="L161" s="79" t="s">
        <v>30</v>
      </c>
      <c r="M161" s="80"/>
      <c r="N161" s="81">
        <f t="shared" si="6"/>
        <v>0</v>
      </c>
      <c r="O161" s="82">
        <f>MAX(MIN(BB$5,N161),BB$3)-MIN(BB$5,MAX(BB$3,N160))</f>
        <v>0</v>
      </c>
      <c r="P161" s="82">
        <f>MAX(MIN(BB$7,N161),BB$6)-MIN(BB$7,MAX(BB$6,N160))</f>
        <v>0</v>
      </c>
      <c r="Q161" s="82">
        <f>MAX(MIN(BB$4,N161),BB$8)-MIN(BB$4,MAX(BB$8,N160))</f>
        <v>0</v>
      </c>
      <c r="R161" s="82">
        <f>N161-N160</f>
        <v>0</v>
      </c>
      <c r="S161" s="82">
        <f t="shared" si="7"/>
        <v>0</v>
      </c>
      <c r="T161" s="83">
        <f t="shared" si="8"/>
        <v>0</v>
      </c>
      <c r="U161" s="162"/>
      <c r="V161" s="163"/>
      <c r="W161" s="128"/>
      <c r="X161" s="130"/>
      <c r="Y161" s="132"/>
      <c r="Z161" s="134"/>
      <c r="AA161" s="137"/>
      <c r="AB161" s="138"/>
      <c r="AC161" s="138"/>
      <c r="AD161" s="119"/>
      <c r="AE161" s="120"/>
      <c r="AF161" s="122"/>
      <c r="AG161" s="123"/>
      <c r="AH161" s="123"/>
      <c r="AI161" s="123"/>
      <c r="AJ161" s="123"/>
      <c r="AK161" s="123"/>
      <c r="AL161" s="125"/>
      <c r="AM161" s="126"/>
      <c r="AN161" s="127"/>
      <c r="AP161" s="73" t="e">
        <f>(AP160-AA160*465)</f>
        <v>#VALUE!</v>
      </c>
      <c r="AQ161" s="73"/>
      <c r="AR161" s="74">
        <v>30</v>
      </c>
      <c r="AS161" s="75" t="s">
        <v>30</v>
      </c>
      <c r="AT161" s="74">
        <v>105</v>
      </c>
      <c r="AU161" s="117">
        <f>IF(CA161-CA160-CA159=CA153,1,2)</f>
        <v>1</v>
      </c>
      <c r="AV161" s="117"/>
      <c r="AW161" s="117"/>
      <c r="AX161" s="117"/>
    </row>
    <row r="162" spans="2:50" s="5" customFormat="1" ht="18" customHeight="1" x14ac:dyDescent="0.15">
      <c r="B162" s="98"/>
      <c r="C162" s="100"/>
      <c r="D162" s="101"/>
      <c r="E162" s="102"/>
      <c r="F162" s="106" t="s">
        <v>28</v>
      </c>
      <c r="G162" s="107"/>
      <c r="H162" s="108"/>
      <c r="I162" s="109"/>
      <c r="J162" s="110"/>
      <c r="K162" s="65"/>
      <c r="L162" s="66" t="s">
        <v>30</v>
      </c>
      <c r="M162" s="67"/>
      <c r="N162" s="88">
        <f t="shared" si="6"/>
        <v>0</v>
      </c>
      <c r="O162" s="89">
        <f>MAX(MIN(AZ$5,N163),AZ$3)-MIN(AZ$5,MAX(AZ$3,N162))</f>
        <v>0</v>
      </c>
      <c r="P162" s="89">
        <f>MAX(MIN(AZ$7,N163),AZ$6)-MIN(AZ$7,MAX(AZ$6,N162))</f>
        <v>0</v>
      </c>
      <c r="Q162" s="89">
        <f>MAX(MIN(AZ$4,N163),AZ$8)-MIN(AZ$4,MAX(AZ$8,N162))</f>
        <v>0</v>
      </c>
      <c r="R162" s="89">
        <f>N163-N162</f>
        <v>0</v>
      </c>
      <c r="S162" s="89">
        <f t="shared" si="7"/>
        <v>0</v>
      </c>
      <c r="T162" s="90">
        <f t="shared" si="8"/>
        <v>0</v>
      </c>
      <c r="U162" s="111">
        <f>IF(C162="休業中",IF(AND(T163&gt;=TIMEVALUE("7:00:01"),B162=""),1,0),IF(AND(T162&gt;=TIMEVALUE("7:00:01"),B162=""),1,0))</f>
        <v>0</v>
      </c>
      <c r="V162" s="112"/>
      <c r="W162" s="115" t="str">
        <f>IF(AND(U162&gt;=1,X162&gt;=1),"・","")</f>
        <v/>
      </c>
      <c r="X162" s="129">
        <f>IF(C162="休業中",IF(AND(T163&gt;=TIMEVALUE("7:00:01"),B162=""),0,IF(B162="分まで取得",HOUR(T163),CEILING(T163,1/24)*24)),IF(AND(T162&gt;=TIMEVALUE("7:00:01"),B162=""),0,IF(B162="分まで取得",HOUR(T162),CEILING(T162,1/24)*24)))</f>
        <v>0</v>
      </c>
      <c r="Y162" s="131" t="str">
        <f>IF(OR(X162&gt;=1,Z162&lt;=59),"：","")</f>
        <v/>
      </c>
      <c r="Z162" s="133" t="str">
        <f>IF(C162="休業中",IF(T163=TIMEVALUE("0:00:00"),"",IF(B162="分まで取得",MINUTE(T163),0)),IF(T162=TIMEVALUE("0:0:00"),"",IF(B162="分まで取得",MINUTE(T162),0)))</f>
        <v/>
      </c>
      <c r="AA162" s="135" t="str">
        <f>IF(K162&gt;0,ROUNDDOWN(AP162/465,0),"")</f>
        <v/>
      </c>
      <c r="AB162" s="136"/>
      <c r="AC162" s="136" t="str">
        <f>IF(COUNT(AA162,AD162,AF162)&gt;0,"日","")</f>
        <v/>
      </c>
      <c r="AD162" s="118" t="str">
        <f>IF(K162&gt;0,ROUNDDOWN(AP163/60,0),"")</f>
        <v/>
      </c>
      <c r="AE162" s="107" t="s">
        <v>30</v>
      </c>
      <c r="AF162" s="121" t="str">
        <f>IF(K162&gt;0,AP163-AD162*60,"")</f>
        <v/>
      </c>
      <c r="AG162" s="123"/>
      <c r="AH162" s="123"/>
      <c r="AI162" s="123"/>
      <c r="AJ162" s="123"/>
      <c r="AK162" s="123"/>
      <c r="AL162" s="106"/>
      <c r="AM162" s="124"/>
      <c r="AN162" s="127"/>
      <c r="AP162" s="72" t="e">
        <f>AP160-U162:U163*465-X162*60-Z162</f>
        <v>#VALUE!</v>
      </c>
      <c r="AQ162" s="73"/>
      <c r="AR162" s="74">
        <v>23</v>
      </c>
      <c r="AS162" s="75" t="s">
        <v>30</v>
      </c>
      <c r="AT162" s="74">
        <v>75</v>
      </c>
      <c r="AU162" s="148" t="s">
        <v>33</v>
      </c>
      <c r="AV162" s="148"/>
      <c r="AW162" s="148" t="s">
        <v>0</v>
      </c>
      <c r="AX162" s="148"/>
    </row>
    <row r="163" spans="2:50" s="5" customFormat="1" ht="18" customHeight="1" x14ac:dyDescent="0.15">
      <c r="B163" s="158"/>
      <c r="C163" s="159"/>
      <c r="D163" s="160"/>
      <c r="E163" s="161"/>
      <c r="F163" s="125" t="s">
        <v>29</v>
      </c>
      <c r="G163" s="120"/>
      <c r="H163" s="164"/>
      <c r="I163" s="165"/>
      <c r="J163" s="166"/>
      <c r="K163" s="78"/>
      <c r="L163" s="79" t="s">
        <v>30</v>
      </c>
      <c r="M163" s="80"/>
      <c r="N163" s="81">
        <f t="shared" si="6"/>
        <v>0</v>
      </c>
      <c r="O163" s="82">
        <f>MAX(MIN(BB$5,N163),BB$3)-MIN(BB$5,MAX(BB$3,N162))</f>
        <v>0</v>
      </c>
      <c r="P163" s="82">
        <f>MAX(MIN(BB$7,N163),BB$6)-MIN(BB$7,MAX(BB$6,N162))</f>
        <v>0</v>
      </c>
      <c r="Q163" s="82">
        <f>MAX(MIN(BB$4,N163),BB$8)-MIN(BB$4,MAX(BB$8,N162))</f>
        <v>0</v>
      </c>
      <c r="R163" s="82">
        <f>N163-N162</f>
        <v>0</v>
      </c>
      <c r="S163" s="82">
        <f t="shared" si="7"/>
        <v>0</v>
      </c>
      <c r="T163" s="83">
        <f t="shared" si="8"/>
        <v>0</v>
      </c>
      <c r="U163" s="162"/>
      <c r="V163" s="163"/>
      <c r="W163" s="128"/>
      <c r="X163" s="130"/>
      <c r="Y163" s="132"/>
      <c r="Z163" s="134"/>
      <c r="AA163" s="137"/>
      <c r="AB163" s="138"/>
      <c r="AC163" s="138"/>
      <c r="AD163" s="119"/>
      <c r="AE163" s="120"/>
      <c r="AF163" s="122"/>
      <c r="AG163" s="123"/>
      <c r="AH163" s="123"/>
      <c r="AI163" s="123"/>
      <c r="AJ163" s="123"/>
      <c r="AK163" s="123"/>
      <c r="AL163" s="125"/>
      <c r="AM163" s="126"/>
      <c r="AN163" s="127"/>
      <c r="AP163" s="73" t="e">
        <f>(AP162-AA162*465)</f>
        <v>#VALUE!</v>
      </c>
      <c r="AQ163" s="73"/>
      <c r="AR163" s="74">
        <v>30</v>
      </c>
      <c r="AS163" s="75" t="s">
        <v>30</v>
      </c>
      <c r="AT163" s="74">
        <v>105</v>
      </c>
      <c r="AU163" s="117">
        <f>IF(CA163-CA162-CA161=CA155,1,2)</f>
        <v>1</v>
      </c>
      <c r="AV163" s="117"/>
      <c r="AW163" s="117"/>
      <c r="AX163" s="117"/>
    </row>
    <row r="164" spans="2:50" s="5" customFormat="1" ht="18" customHeight="1" x14ac:dyDescent="0.15">
      <c r="B164" s="98"/>
      <c r="C164" s="100"/>
      <c r="D164" s="101"/>
      <c r="E164" s="102"/>
      <c r="F164" s="106" t="s">
        <v>28</v>
      </c>
      <c r="G164" s="107"/>
      <c r="H164" s="108"/>
      <c r="I164" s="109"/>
      <c r="J164" s="110"/>
      <c r="K164" s="65"/>
      <c r="L164" s="66" t="s">
        <v>30</v>
      </c>
      <c r="M164" s="67"/>
      <c r="N164" s="88">
        <f t="shared" si="6"/>
        <v>0</v>
      </c>
      <c r="O164" s="89">
        <f>MAX(MIN(AZ$5,N165),AZ$3)-MIN(AZ$5,MAX(AZ$3,N164))</f>
        <v>0</v>
      </c>
      <c r="P164" s="89">
        <f>MAX(MIN(AZ$7,N165),AZ$6)-MIN(AZ$7,MAX(AZ$6,N164))</f>
        <v>0</v>
      </c>
      <c r="Q164" s="89">
        <f>MAX(MIN(AZ$4,N165),AZ$8)-MIN(AZ$4,MAX(AZ$8,N164))</f>
        <v>0</v>
      </c>
      <c r="R164" s="89">
        <f>N165-N164</f>
        <v>0</v>
      </c>
      <c r="S164" s="89">
        <f t="shared" si="7"/>
        <v>0</v>
      </c>
      <c r="T164" s="90">
        <f t="shared" si="8"/>
        <v>0</v>
      </c>
      <c r="U164" s="111">
        <f>IF(C164="休業中",IF(AND(T165&gt;=TIMEVALUE("7:00:01"),B164=""),1,0),IF(AND(T164&gt;=TIMEVALUE("7:00:01"),B164=""),1,0))</f>
        <v>0</v>
      </c>
      <c r="V164" s="112"/>
      <c r="W164" s="115" t="str">
        <f>IF(AND(U164&gt;=1,X164&gt;=1),"・","")</f>
        <v/>
      </c>
      <c r="X164" s="129">
        <f>IF(C164="休業中",IF(AND(T165&gt;=TIMEVALUE("7:00:01"),B164=""),0,IF(B164="分まで取得",HOUR(T165),CEILING(T165,1/24)*24)),IF(AND(T164&gt;=TIMEVALUE("7:00:01"),B164=""),0,IF(B164="分まで取得",HOUR(T164),CEILING(T164,1/24)*24)))</f>
        <v>0</v>
      </c>
      <c r="Y164" s="131" t="str">
        <f>IF(OR(X164&gt;=1,Z164&lt;=59),"：","")</f>
        <v/>
      </c>
      <c r="Z164" s="133" t="str">
        <f>IF(C164="休業中",IF(T165=TIMEVALUE("0:00:00"),"",IF(B164="分まで取得",MINUTE(T165),0)),IF(T164=TIMEVALUE("0:0:00"),"",IF(B164="分まで取得",MINUTE(T164),0)))</f>
        <v/>
      </c>
      <c r="AA164" s="135" t="str">
        <f>IF(K164&gt;0,ROUNDDOWN(AP164/465,0),"")</f>
        <v/>
      </c>
      <c r="AB164" s="136"/>
      <c r="AC164" s="136" t="str">
        <f>IF(COUNT(AA164,AD164,AF164)&gt;0,"日","")</f>
        <v/>
      </c>
      <c r="AD164" s="118" t="str">
        <f>IF(K164&gt;0,ROUNDDOWN(AP165/60,0),"")</f>
        <v/>
      </c>
      <c r="AE164" s="107" t="s">
        <v>30</v>
      </c>
      <c r="AF164" s="121" t="str">
        <f>IF(K164&gt;0,AP165-AD164*60,"")</f>
        <v/>
      </c>
      <c r="AG164" s="123"/>
      <c r="AH164" s="123"/>
      <c r="AI164" s="123"/>
      <c r="AJ164" s="123"/>
      <c r="AK164" s="123"/>
      <c r="AL164" s="106"/>
      <c r="AM164" s="124"/>
      <c r="AN164" s="127"/>
      <c r="AP164" s="72" t="e">
        <f>AP162-U164:U165*465-X164*60-Z164</f>
        <v>#VALUE!</v>
      </c>
      <c r="AQ164" s="73"/>
      <c r="AR164" s="74">
        <v>23</v>
      </c>
      <c r="AS164" s="75" t="s">
        <v>30</v>
      </c>
      <c r="AT164" s="74">
        <v>75</v>
      </c>
      <c r="AU164" s="148" t="s">
        <v>33</v>
      </c>
      <c r="AV164" s="148"/>
      <c r="AW164" s="148" t="s">
        <v>0</v>
      </c>
      <c r="AX164" s="148"/>
    </row>
    <row r="165" spans="2:50" s="5" customFormat="1" ht="18" customHeight="1" x14ac:dyDescent="0.15">
      <c r="B165" s="158"/>
      <c r="C165" s="159"/>
      <c r="D165" s="160"/>
      <c r="E165" s="161"/>
      <c r="F165" s="125" t="s">
        <v>29</v>
      </c>
      <c r="G165" s="120"/>
      <c r="H165" s="164"/>
      <c r="I165" s="165"/>
      <c r="J165" s="166"/>
      <c r="K165" s="78"/>
      <c r="L165" s="79" t="s">
        <v>30</v>
      </c>
      <c r="M165" s="80"/>
      <c r="N165" s="81">
        <f t="shared" si="6"/>
        <v>0</v>
      </c>
      <c r="O165" s="82">
        <f>MAX(MIN(BB$5,N165),BB$3)-MIN(BB$5,MAX(BB$3,N164))</f>
        <v>0</v>
      </c>
      <c r="P165" s="82">
        <f>MAX(MIN(BB$7,N165),BB$6)-MIN(BB$7,MAX(BB$6,N164))</f>
        <v>0</v>
      </c>
      <c r="Q165" s="82">
        <f>MAX(MIN(BB$4,N165),BB$8)-MIN(BB$4,MAX(BB$8,N164))</f>
        <v>0</v>
      </c>
      <c r="R165" s="82">
        <f>N165-N164</f>
        <v>0</v>
      </c>
      <c r="S165" s="82">
        <f t="shared" si="7"/>
        <v>0</v>
      </c>
      <c r="T165" s="83">
        <f t="shared" si="8"/>
        <v>0</v>
      </c>
      <c r="U165" s="162"/>
      <c r="V165" s="163"/>
      <c r="W165" s="128"/>
      <c r="X165" s="130"/>
      <c r="Y165" s="132"/>
      <c r="Z165" s="134"/>
      <c r="AA165" s="137"/>
      <c r="AB165" s="138"/>
      <c r="AC165" s="138"/>
      <c r="AD165" s="119"/>
      <c r="AE165" s="120"/>
      <c r="AF165" s="122"/>
      <c r="AG165" s="123"/>
      <c r="AH165" s="123"/>
      <c r="AI165" s="123"/>
      <c r="AJ165" s="123"/>
      <c r="AK165" s="123"/>
      <c r="AL165" s="125"/>
      <c r="AM165" s="126"/>
      <c r="AN165" s="127"/>
      <c r="AP165" s="73" t="e">
        <f>(AP164-AA164*465)</f>
        <v>#VALUE!</v>
      </c>
      <c r="AQ165" s="73"/>
      <c r="AR165" s="74">
        <v>30</v>
      </c>
      <c r="AS165" s="75" t="s">
        <v>30</v>
      </c>
      <c r="AT165" s="74">
        <v>105</v>
      </c>
      <c r="AU165" s="117">
        <f>IF(CA165-CA164-CA163=CA157,1,2)</f>
        <v>1</v>
      </c>
      <c r="AV165" s="117"/>
      <c r="AW165" s="117"/>
      <c r="AX165" s="117"/>
    </row>
    <row r="166" spans="2:50" s="5" customFormat="1" ht="18" customHeight="1" x14ac:dyDescent="0.15">
      <c r="B166" s="98"/>
      <c r="C166" s="100"/>
      <c r="D166" s="101"/>
      <c r="E166" s="102"/>
      <c r="F166" s="106" t="s">
        <v>28</v>
      </c>
      <c r="G166" s="107"/>
      <c r="H166" s="108"/>
      <c r="I166" s="109"/>
      <c r="J166" s="110"/>
      <c r="K166" s="65"/>
      <c r="L166" s="66" t="s">
        <v>30</v>
      </c>
      <c r="M166" s="67"/>
      <c r="N166" s="88">
        <f t="shared" si="6"/>
        <v>0</v>
      </c>
      <c r="O166" s="89">
        <f>MAX(MIN(AZ$5,N167),AZ$3)-MIN(AZ$5,MAX(AZ$3,N166))</f>
        <v>0</v>
      </c>
      <c r="P166" s="89">
        <f>MAX(MIN(AZ$7,N167),AZ$6)-MIN(AZ$7,MAX(AZ$6,N166))</f>
        <v>0</v>
      </c>
      <c r="Q166" s="89">
        <f>MAX(MIN(AZ$4,N167),AZ$8)-MIN(AZ$4,MAX(AZ$8,N166))</f>
        <v>0</v>
      </c>
      <c r="R166" s="89">
        <f>N167-N166</f>
        <v>0</v>
      </c>
      <c r="S166" s="89">
        <f t="shared" si="7"/>
        <v>0</v>
      </c>
      <c r="T166" s="90">
        <f t="shared" si="8"/>
        <v>0</v>
      </c>
      <c r="U166" s="111">
        <f>IF(C166="休業中",IF(AND(T167&gt;=TIMEVALUE("7:00:01"),B166=""),1,0),IF(AND(T166&gt;=TIMEVALUE("7:00:01"),B166=""),1,0))</f>
        <v>0</v>
      </c>
      <c r="V166" s="112"/>
      <c r="W166" s="115" t="str">
        <f>IF(AND(U166&gt;=1,X166&gt;=1),"・","")</f>
        <v/>
      </c>
      <c r="X166" s="129">
        <f>IF(C166="休業中",IF(AND(T167&gt;=TIMEVALUE("7:00:01"),B166=""),0,IF(B166="分まで取得",HOUR(T167),CEILING(T167,1/24)*24)),IF(AND(T166&gt;=TIMEVALUE("7:00:01"),B166=""),0,IF(B166="分まで取得",HOUR(T166),CEILING(T166,1/24)*24)))</f>
        <v>0</v>
      </c>
      <c r="Y166" s="131" t="str">
        <f>IF(OR(X166&gt;=1,Z166&lt;=59),"：","")</f>
        <v/>
      </c>
      <c r="Z166" s="133" t="str">
        <f>IF(C166="休業中",IF(T167=TIMEVALUE("0:00:00"),"",IF(B166="分まで取得",MINUTE(T167),0)),IF(T166=TIMEVALUE("0:0:00"),"",IF(B166="分まで取得",MINUTE(T166),0)))</f>
        <v/>
      </c>
      <c r="AA166" s="135" t="str">
        <f>IF(K166&gt;0,ROUNDDOWN(AP166/465,0),"")</f>
        <v/>
      </c>
      <c r="AB166" s="136"/>
      <c r="AC166" s="136" t="str">
        <f>IF(COUNT(AA166,AD166,AF166)&gt;0,"日","")</f>
        <v/>
      </c>
      <c r="AD166" s="118" t="str">
        <f>IF(K166&gt;0,ROUNDDOWN(AP167/60,0),"")</f>
        <v/>
      </c>
      <c r="AE166" s="107" t="s">
        <v>30</v>
      </c>
      <c r="AF166" s="121" t="str">
        <f>IF(K166&gt;0,AP167-AD166*60,"")</f>
        <v/>
      </c>
      <c r="AG166" s="123"/>
      <c r="AH166" s="123"/>
      <c r="AI166" s="123"/>
      <c r="AJ166" s="123"/>
      <c r="AK166" s="123"/>
      <c r="AL166" s="106"/>
      <c r="AM166" s="124"/>
      <c r="AN166" s="127"/>
      <c r="AP166" s="72" t="e">
        <f>AP164-U166:U167*465-X166*60-Z166</f>
        <v>#VALUE!</v>
      </c>
      <c r="AQ166" s="73"/>
      <c r="AR166" s="74">
        <v>23</v>
      </c>
      <c r="AS166" s="75" t="s">
        <v>30</v>
      </c>
      <c r="AT166" s="74">
        <v>75</v>
      </c>
      <c r="AU166" s="148" t="s">
        <v>33</v>
      </c>
      <c r="AV166" s="148"/>
      <c r="AW166" s="148" t="s">
        <v>0</v>
      </c>
      <c r="AX166" s="148"/>
    </row>
    <row r="167" spans="2:50" s="5" customFormat="1" ht="18" customHeight="1" x14ac:dyDescent="0.15">
      <c r="B167" s="158"/>
      <c r="C167" s="159"/>
      <c r="D167" s="160"/>
      <c r="E167" s="161"/>
      <c r="F167" s="125" t="s">
        <v>29</v>
      </c>
      <c r="G167" s="120"/>
      <c r="H167" s="164"/>
      <c r="I167" s="165"/>
      <c r="J167" s="166"/>
      <c r="K167" s="78"/>
      <c r="L167" s="79" t="s">
        <v>30</v>
      </c>
      <c r="M167" s="80"/>
      <c r="N167" s="81">
        <f t="shared" si="6"/>
        <v>0</v>
      </c>
      <c r="O167" s="82">
        <f>MAX(MIN(BB$5,N167),BB$3)-MIN(BB$5,MAX(BB$3,N166))</f>
        <v>0</v>
      </c>
      <c r="P167" s="82">
        <f>MAX(MIN(BB$7,N167),BB$6)-MIN(BB$7,MAX(BB$6,N166))</f>
        <v>0</v>
      </c>
      <c r="Q167" s="82">
        <f>MAX(MIN(BB$4,N167),BB$8)-MIN(BB$4,MAX(BB$8,N166))</f>
        <v>0</v>
      </c>
      <c r="R167" s="82">
        <f>N167-N166</f>
        <v>0</v>
      </c>
      <c r="S167" s="82">
        <f t="shared" si="7"/>
        <v>0</v>
      </c>
      <c r="T167" s="83">
        <f t="shared" si="8"/>
        <v>0</v>
      </c>
      <c r="U167" s="162"/>
      <c r="V167" s="163"/>
      <c r="W167" s="128"/>
      <c r="X167" s="130"/>
      <c r="Y167" s="132"/>
      <c r="Z167" s="134"/>
      <c r="AA167" s="137"/>
      <c r="AB167" s="138"/>
      <c r="AC167" s="138"/>
      <c r="AD167" s="119"/>
      <c r="AE167" s="120"/>
      <c r="AF167" s="122"/>
      <c r="AG167" s="123"/>
      <c r="AH167" s="123"/>
      <c r="AI167" s="123"/>
      <c r="AJ167" s="123"/>
      <c r="AK167" s="123"/>
      <c r="AL167" s="125"/>
      <c r="AM167" s="126"/>
      <c r="AN167" s="127"/>
      <c r="AP167" s="73" t="e">
        <f>(AP166-AA166*465)</f>
        <v>#VALUE!</v>
      </c>
      <c r="AQ167" s="73"/>
      <c r="AR167" s="74">
        <v>30</v>
      </c>
      <c r="AS167" s="75" t="s">
        <v>30</v>
      </c>
      <c r="AT167" s="74">
        <v>105</v>
      </c>
      <c r="AU167" s="117">
        <f>IF(CA167-CA166-CA165=CA159,1,2)</f>
        <v>1</v>
      </c>
      <c r="AV167" s="117"/>
      <c r="AW167" s="117"/>
      <c r="AX167" s="117"/>
    </row>
    <row r="168" spans="2:50" s="5" customFormat="1" ht="18" customHeight="1" x14ac:dyDescent="0.15">
      <c r="B168" s="98"/>
      <c r="C168" s="100"/>
      <c r="D168" s="101"/>
      <c r="E168" s="102"/>
      <c r="F168" s="106" t="s">
        <v>28</v>
      </c>
      <c r="G168" s="107"/>
      <c r="H168" s="108"/>
      <c r="I168" s="109"/>
      <c r="J168" s="110"/>
      <c r="K168" s="65"/>
      <c r="L168" s="66" t="s">
        <v>30</v>
      </c>
      <c r="M168" s="67"/>
      <c r="N168" s="88">
        <f t="shared" si="6"/>
        <v>0</v>
      </c>
      <c r="O168" s="89">
        <f>MAX(MIN(AZ$5,N169),AZ$3)-MIN(AZ$5,MAX(AZ$3,N168))</f>
        <v>0</v>
      </c>
      <c r="P168" s="89">
        <f>MAX(MIN(AZ$7,N169),AZ$6)-MIN(AZ$7,MAX(AZ$6,N168))</f>
        <v>0</v>
      </c>
      <c r="Q168" s="89">
        <f>MAX(MIN(AZ$4,N169),AZ$8)-MIN(AZ$4,MAX(AZ$8,N168))</f>
        <v>0</v>
      </c>
      <c r="R168" s="89">
        <f>N169-N168</f>
        <v>0</v>
      </c>
      <c r="S168" s="89">
        <f t="shared" si="7"/>
        <v>0</v>
      </c>
      <c r="T168" s="90">
        <f t="shared" si="8"/>
        <v>0</v>
      </c>
      <c r="U168" s="111">
        <f>IF(C168="休業中",IF(AND(T169&gt;=TIMEVALUE("7:00:01"),B168=""),1,0),IF(AND(T168&gt;=TIMEVALUE("7:00:01"),B168=""),1,0))</f>
        <v>0</v>
      </c>
      <c r="V168" s="112"/>
      <c r="W168" s="115" t="str">
        <f>IF(AND(U168&gt;=1,X168&gt;=1),"・","")</f>
        <v/>
      </c>
      <c r="X168" s="129">
        <f>IF(C168="休業中",IF(AND(T169&gt;=TIMEVALUE("7:00:01"),B168=""),0,IF(B168="分まで取得",HOUR(T169),CEILING(T169,1/24)*24)),IF(AND(T168&gt;=TIMEVALUE("7:00:01"),B168=""),0,IF(B168="分まで取得",HOUR(T168),CEILING(T168,1/24)*24)))</f>
        <v>0</v>
      </c>
      <c r="Y168" s="131" t="str">
        <f>IF(OR(X168&gt;=1,Z168&lt;=59),"：","")</f>
        <v/>
      </c>
      <c r="Z168" s="133" t="str">
        <f>IF(C168="休業中",IF(T169=TIMEVALUE("0:00:00"),"",IF(B168="分まで取得",MINUTE(T169),0)),IF(T168=TIMEVALUE("0:0:00"),"",IF(B168="分まで取得",MINUTE(T168),0)))</f>
        <v/>
      </c>
      <c r="AA168" s="135" t="str">
        <f>IF(K168&gt;0,ROUNDDOWN(AP168/465,0),"")</f>
        <v/>
      </c>
      <c r="AB168" s="136"/>
      <c r="AC168" s="136" t="str">
        <f>IF(COUNT(AA168,AD168,AF168)&gt;0,"日","")</f>
        <v/>
      </c>
      <c r="AD168" s="118" t="str">
        <f>IF(K168&gt;0,ROUNDDOWN(AP169/60,0),"")</f>
        <v/>
      </c>
      <c r="AE168" s="107" t="s">
        <v>30</v>
      </c>
      <c r="AF168" s="121" t="str">
        <f>IF(K168&gt;0,AP169-AD168*60,"")</f>
        <v/>
      </c>
      <c r="AG168" s="123"/>
      <c r="AH168" s="123"/>
      <c r="AI168" s="123"/>
      <c r="AJ168" s="123"/>
      <c r="AK168" s="123"/>
      <c r="AL168" s="106"/>
      <c r="AM168" s="124"/>
      <c r="AN168" s="127"/>
      <c r="AP168" s="72" t="e">
        <f>AP166-U168:U169*465-X168*60-Z168</f>
        <v>#VALUE!</v>
      </c>
      <c r="AQ168" s="73"/>
      <c r="AR168" s="74">
        <v>23</v>
      </c>
      <c r="AS168" s="75" t="s">
        <v>30</v>
      </c>
      <c r="AT168" s="74">
        <v>75</v>
      </c>
      <c r="AU168" s="148" t="s">
        <v>33</v>
      </c>
      <c r="AV168" s="148"/>
      <c r="AW168" s="148" t="s">
        <v>0</v>
      </c>
      <c r="AX168" s="148"/>
    </row>
    <row r="169" spans="2:50" s="5" customFormat="1" ht="18" customHeight="1" x14ac:dyDescent="0.15">
      <c r="B169" s="158"/>
      <c r="C169" s="159"/>
      <c r="D169" s="160"/>
      <c r="E169" s="161"/>
      <c r="F169" s="125" t="s">
        <v>29</v>
      </c>
      <c r="G169" s="120"/>
      <c r="H169" s="164"/>
      <c r="I169" s="165"/>
      <c r="J169" s="166"/>
      <c r="K169" s="78"/>
      <c r="L169" s="79" t="s">
        <v>30</v>
      </c>
      <c r="M169" s="80"/>
      <c r="N169" s="81">
        <f t="shared" si="6"/>
        <v>0</v>
      </c>
      <c r="O169" s="82">
        <f>MAX(MIN(BB$5,N169),BB$3)-MIN(BB$5,MAX(BB$3,N168))</f>
        <v>0</v>
      </c>
      <c r="P169" s="82">
        <f>MAX(MIN(BB$7,N169),BB$6)-MIN(BB$7,MAX(BB$6,N168))</f>
        <v>0</v>
      </c>
      <c r="Q169" s="82">
        <f>MAX(MIN(BB$4,N169),BB$8)-MIN(BB$4,MAX(BB$8,N168))</f>
        <v>0</v>
      </c>
      <c r="R169" s="82">
        <f>N169-N168</f>
        <v>0</v>
      </c>
      <c r="S169" s="82">
        <f t="shared" si="7"/>
        <v>0</v>
      </c>
      <c r="T169" s="83">
        <f t="shared" si="8"/>
        <v>0</v>
      </c>
      <c r="U169" s="162"/>
      <c r="V169" s="163"/>
      <c r="W169" s="128"/>
      <c r="X169" s="130"/>
      <c r="Y169" s="132"/>
      <c r="Z169" s="134"/>
      <c r="AA169" s="137"/>
      <c r="AB169" s="138"/>
      <c r="AC169" s="138"/>
      <c r="AD169" s="119"/>
      <c r="AE169" s="120"/>
      <c r="AF169" s="122"/>
      <c r="AG169" s="123"/>
      <c r="AH169" s="123"/>
      <c r="AI169" s="123"/>
      <c r="AJ169" s="123"/>
      <c r="AK169" s="123"/>
      <c r="AL169" s="125"/>
      <c r="AM169" s="126"/>
      <c r="AN169" s="127"/>
      <c r="AP169" s="73" t="e">
        <f>(AP168-AA168*465)</f>
        <v>#VALUE!</v>
      </c>
      <c r="AQ169" s="73"/>
      <c r="AR169" s="74">
        <v>30</v>
      </c>
      <c r="AS169" s="75" t="s">
        <v>30</v>
      </c>
      <c r="AT169" s="74">
        <v>105</v>
      </c>
      <c r="AU169" s="117">
        <f>IF(CA169-CA168-CA167=CA161,1,2)</f>
        <v>1</v>
      </c>
      <c r="AV169" s="117"/>
      <c r="AW169" s="117"/>
      <c r="AX169" s="117"/>
    </row>
    <row r="170" spans="2:50" s="5" customFormat="1" ht="18" customHeight="1" x14ac:dyDescent="0.15">
      <c r="B170" s="98"/>
      <c r="C170" s="100"/>
      <c r="D170" s="101"/>
      <c r="E170" s="102"/>
      <c r="F170" s="106" t="s">
        <v>28</v>
      </c>
      <c r="G170" s="107"/>
      <c r="H170" s="108"/>
      <c r="I170" s="109"/>
      <c r="J170" s="110"/>
      <c r="K170" s="65"/>
      <c r="L170" s="66" t="s">
        <v>30</v>
      </c>
      <c r="M170" s="67"/>
      <c r="N170" s="88">
        <f t="shared" si="6"/>
        <v>0</v>
      </c>
      <c r="O170" s="89">
        <f>MAX(MIN(AZ$5,N171),AZ$3)-MIN(AZ$5,MAX(AZ$3,N170))</f>
        <v>0</v>
      </c>
      <c r="P170" s="89">
        <f>MAX(MIN(AZ$7,N171),AZ$6)-MIN(AZ$7,MAX(AZ$6,N170))</f>
        <v>0</v>
      </c>
      <c r="Q170" s="89">
        <f>MAX(MIN(AZ$4,N171),AZ$8)-MIN(AZ$4,MAX(AZ$8,N170))</f>
        <v>0</v>
      </c>
      <c r="R170" s="89">
        <f>N171-N170</f>
        <v>0</v>
      </c>
      <c r="S170" s="89">
        <f t="shared" si="7"/>
        <v>0</v>
      </c>
      <c r="T170" s="90">
        <f t="shared" si="8"/>
        <v>0</v>
      </c>
      <c r="U170" s="111">
        <f>IF(C170="休業中",IF(AND(T171&gt;=TIMEVALUE("7:00:01"),B170=""),1,0),IF(AND(T170&gt;=TIMEVALUE("7:00:01"),B170=""),1,0))</f>
        <v>0</v>
      </c>
      <c r="V170" s="112"/>
      <c r="W170" s="115" t="str">
        <f>IF(AND(U170&gt;=1,X170&gt;=1),"・","")</f>
        <v/>
      </c>
      <c r="X170" s="129">
        <f>IF(C170="休業中",IF(AND(T171&gt;=TIMEVALUE("7:00:01"),B170=""),0,IF(B170="分まで取得",HOUR(T171),CEILING(T171,1/24)*24)),IF(AND(T170&gt;=TIMEVALUE("7:00:01"),B170=""),0,IF(B170="分まで取得",HOUR(T170),CEILING(T170,1/24)*24)))</f>
        <v>0</v>
      </c>
      <c r="Y170" s="131" t="str">
        <f>IF(OR(X170&gt;=1,Z170&lt;=59),"：","")</f>
        <v/>
      </c>
      <c r="Z170" s="133" t="str">
        <f>IF(C170="休業中",IF(T171=TIMEVALUE("0:00:00"),"",IF(B170="分まで取得",MINUTE(T171),0)),IF(T170=TIMEVALUE("0:0:00"),"",IF(B170="分まで取得",MINUTE(T170),0)))</f>
        <v/>
      </c>
      <c r="AA170" s="135" t="str">
        <f>IF(K170&gt;0,ROUNDDOWN(AP170/465,0),"")</f>
        <v/>
      </c>
      <c r="AB170" s="136"/>
      <c r="AC170" s="136" t="str">
        <f>IF(COUNT(AA170,AD170,AF170)&gt;0,"日","")</f>
        <v/>
      </c>
      <c r="AD170" s="118" t="str">
        <f>IF(K170&gt;0,ROUNDDOWN(AP171/60,0),"")</f>
        <v/>
      </c>
      <c r="AE170" s="107" t="s">
        <v>30</v>
      </c>
      <c r="AF170" s="121" t="str">
        <f>IF(K170&gt;0,AP171-AD170*60,"")</f>
        <v/>
      </c>
      <c r="AG170" s="123"/>
      <c r="AH170" s="123"/>
      <c r="AI170" s="123"/>
      <c r="AJ170" s="123"/>
      <c r="AK170" s="123"/>
      <c r="AL170" s="106"/>
      <c r="AM170" s="124"/>
      <c r="AN170" s="127"/>
      <c r="AP170" s="72" t="e">
        <f>AP168-U170:U171*465-X170*60-Z170</f>
        <v>#VALUE!</v>
      </c>
      <c r="AQ170" s="73"/>
      <c r="AR170" s="74">
        <v>23</v>
      </c>
      <c r="AS170" s="75" t="s">
        <v>30</v>
      </c>
      <c r="AT170" s="74">
        <v>75</v>
      </c>
      <c r="AU170" s="148" t="s">
        <v>33</v>
      </c>
      <c r="AV170" s="148"/>
      <c r="AW170" s="148" t="s">
        <v>0</v>
      </c>
      <c r="AX170" s="148"/>
    </row>
    <row r="171" spans="2:50" s="5" customFormat="1" ht="18" customHeight="1" x14ac:dyDescent="0.15">
      <c r="B171" s="158"/>
      <c r="C171" s="159"/>
      <c r="D171" s="160"/>
      <c r="E171" s="161"/>
      <c r="F171" s="125" t="s">
        <v>29</v>
      </c>
      <c r="G171" s="120"/>
      <c r="H171" s="164"/>
      <c r="I171" s="165"/>
      <c r="J171" s="166"/>
      <c r="K171" s="78"/>
      <c r="L171" s="79" t="s">
        <v>30</v>
      </c>
      <c r="M171" s="80"/>
      <c r="N171" s="81">
        <f t="shared" si="6"/>
        <v>0</v>
      </c>
      <c r="O171" s="82">
        <f>MAX(MIN(BB$5,N171),BB$3)-MIN(BB$5,MAX(BB$3,N170))</f>
        <v>0</v>
      </c>
      <c r="P171" s="82">
        <f>MAX(MIN(BB$7,N171),BB$6)-MIN(BB$7,MAX(BB$6,N170))</f>
        <v>0</v>
      </c>
      <c r="Q171" s="82">
        <f>MAX(MIN(BB$4,N171),BB$8)-MIN(BB$4,MAX(BB$8,N170))</f>
        <v>0</v>
      </c>
      <c r="R171" s="82">
        <f>N171-N170</f>
        <v>0</v>
      </c>
      <c r="S171" s="82">
        <f t="shared" si="7"/>
        <v>0</v>
      </c>
      <c r="T171" s="83">
        <f t="shared" si="8"/>
        <v>0</v>
      </c>
      <c r="U171" s="162"/>
      <c r="V171" s="163"/>
      <c r="W171" s="128"/>
      <c r="X171" s="130"/>
      <c r="Y171" s="132"/>
      <c r="Z171" s="134"/>
      <c r="AA171" s="137"/>
      <c r="AB171" s="138"/>
      <c r="AC171" s="138"/>
      <c r="AD171" s="119"/>
      <c r="AE171" s="120"/>
      <c r="AF171" s="122"/>
      <c r="AG171" s="123"/>
      <c r="AH171" s="123"/>
      <c r="AI171" s="123"/>
      <c r="AJ171" s="123"/>
      <c r="AK171" s="123"/>
      <c r="AL171" s="125"/>
      <c r="AM171" s="126"/>
      <c r="AN171" s="127"/>
      <c r="AP171" s="73" t="e">
        <f>(AP170-AA170*465)</f>
        <v>#VALUE!</v>
      </c>
      <c r="AQ171" s="73"/>
      <c r="AR171" s="74">
        <v>30</v>
      </c>
      <c r="AS171" s="75" t="s">
        <v>30</v>
      </c>
      <c r="AT171" s="74">
        <v>105</v>
      </c>
      <c r="AU171" s="117">
        <f>IF(CA171-CA170-CA169=CA163,1,2)</f>
        <v>1</v>
      </c>
      <c r="AV171" s="117"/>
      <c r="AW171" s="117"/>
      <c r="AX171" s="117"/>
    </row>
    <row r="172" spans="2:50" s="5" customFormat="1" ht="18" customHeight="1" x14ac:dyDescent="0.15">
      <c r="B172" s="98"/>
      <c r="C172" s="100"/>
      <c r="D172" s="101"/>
      <c r="E172" s="102"/>
      <c r="F172" s="106" t="s">
        <v>28</v>
      </c>
      <c r="G172" s="107"/>
      <c r="H172" s="108"/>
      <c r="I172" s="109"/>
      <c r="J172" s="110"/>
      <c r="K172" s="65"/>
      <c r="L172" s="66" t="s">
        <v>30</v>
      </c>
      <c r="M172" s="67"/>
      <c r="N172" s="88">
        <f t="shared" si="6"/>
        <v>0</v>
      </c>
      <c r="O172" s="89">
        <f>MAX(MIN(AZ$5,N173),AZ$3)-MIN(AZ$5,MAX(AZ$3,N172))</f>
        <v>0</v>
      </c>
      <c r="P172" s="89">
        <f>MAX(MIN(AZ$7,N173),AZ$6)-MIN(AZ$7,MAX(AZ$6,N172))</f>
        <v>0</v>
      </c>
      <c r="Q172" s="89">
        <f>MAX(MIN(AZ$4,N173),AZ$8)-MIN(AZ$4,MAX(AZ$8,N172))</f>
        <v>0</v>
      </c>
      <c r="R172" s="89">
        <f>N173-N172</f>
        <v>0</v>
      </c>
      <c r="S172" s="89">
        <f t="shared" si="7"/>
        <v>0</v>
      </c>
      <c r="T172" s="90">
        <f t="shared" si="8"/>
        <v>0</v>
      </c>
      <c r="U172" s="111">
        <f>IF(C172="休業中",IF(AND(T173&gt;=TIMEVALUE("7:00:01"),B172=""),1,0),IF(AND(T172&gt;=TIMEVALUE("7:00:01"),B172=""),1,0))</f>
        <v>0</v>
      </c>
      <c r="V172" s="112"/>
      <c r="W172" s="115" t="str">
        <f>IF(AND(U172&gt;=1,X172&gt;=1),"・","")</f>
        <v/>
      </c>
      <c r="X172" s="129">
        <f>IF(C172="休業中",IF(AND(T173&gt;=TIMEVALUE("7:00:01"),B172=""),0,IF(B172="分まで取得",HOUR(T173),CEILING(T173,1/24)*24)),IF(AND(T172&gt;=TIMEVALUE("7:00:01"),B172=""),0,IF(B172="分まで取得",HOUR(T172),CEILING(T172,1/24)*24)))</f>
        <v>0</v>
      </c>
      <c r="Y172" s="131" t="str">
        <f>IF(OR(X172&gt;=1,Z172&lt;=59),"：","")</f>
        <v/>
      </c>
      <c r="Z172" s="133" t="str">
        <f>IF(C172="休業中",IF(T173=TIMEVALUE("0:00:00"),"",IF(B172="分まで取得",MINUTE(T173),0)),IF(T172=TIMEVALUE("0:0:00"),"",IF(B172="分まで取得",MINUTE(T172),0)))</f>
        <v/>
      </c>
      <c r="AA172" s="135" t="str">
        <f>IF(K172&gt;0,ROUNDDOWN(AP172/465,0),"")</f>
        <v/>
      </c>
      <c r="AB172" s="136"/>
      <c r="AC172" s="136" t="str">
        <f>IF(COUNT(AA172,AD172,AF172)&gt;0,"日","")</f>
        <v/>
      </c>
      <c r="AD172" s="118" t="str">
        <f>IF(K172&gt;0,ROUNDDOWN(AP173/60,0),"")</f>
        <v/>
      </c>
      <c r="AE172" s="107" t="s">
        <v>30</v>
      </c>
      <c r="AF172" s="121" t="str">
        <f>IF(K172&gt;0,AP173-AD172*60,"")</f>
        <v/>
      </c>
      <c r="AG172" s="123"/>
      <c r="AH172" s="123"/>
      <c r="AI172" s="123"/>
      <c r="AJ172" s="123"/>
      <c r="AK172" s="123"/>
      <c r="AL172" s="106"/>
      <c r="AM172" s="124"/>
      <c r="AN172" s="127"/>
      <c r="AP172" s="72" t="e">
        <f>AP170-U172:U173*465-X172*60-Z172</f>
        <v>#VALUE!</v>
      </c>
      <c r="AQ172" s="73"/>
      <c r="AR172" s="74">
        <v>23</v>
      </c>
      <c r="AS172" s="75" t="s">
        <v>30</v>
      </c>
      <c r="AT172" s="74">
        <v>75</v>
      </c>
      <c r="AU172" s="148" t="s">
        <v>33</v>
      </c>
      <c r="AV172" s="148"/>
      <c r="AW172" s="148" t="s">
        <v>0</v>
      </c>
      <c r="AX172" s="148"/>
    </row>
    <row r="173" spans="2:50" s="5" customFormat="1" ht="18" customHeight="1" thickBot="1" x14ac:dyDescent="0.2">
      <c r="B173" s="99"/>
      <c r="C173" s="103"/>
      <c r="D173" s="104"/>
      <c r="E173" s="105"/>
      <c r="F173" s="145" t="s">
        <v>29</v>
      </c>
      <c r="G173" s="142"/>
      <c r="H173" s="155"/>
      <c r="I173" s="156"/>
      <c r="J173" s="157"/>
      <c r="K173" s="91"/>
      <c r="L173" s="92" t="s">
        <v>30</v>
      </c>
      <c r="M173" s="93"/>
      <c r="N173" s="94">
        <f t="shared" si="6"/>
        <v>0</v>
      </c>
      <c r="O173" s="95">
        <f>MAX(MIN(BB$5,N173),BB$3)-MIN(BB$5,MAX(BB$3,N172))</f>
        <v>0</v>
      </c>
      <c r="P173" s="95">
        <f>MAX(MIN(BB$7,N173),BB$6)-MIN(BB$7,MAX(BB$6,N172))</f>
        <v>0</v>
      </c>
      <c r="Q173" s="95">
        <f>MAX(MIN(BB$4,N173),BB$8)-MIN(BB$4,MAX(BB$8,N172))</f>
        <v>0</v>
      </c>
      <c r="R173" s="95">
        <f>N173-N172</f>
        <v>0</v>
      </c>
      <c r="S173" s="95">
        <f t="shared" si="7"/>
        <v>0</v>
      </c>
      <c r="T173" s="96">
        <f t="shared" si="8"/>
        <v>0</v>
      </c>
      <c r="U173" s="113"/>
      <c r="V173" s="114"/>
      <c r="W173" s="116"/>
      <c r="X173" s="149"/>
      <c r="Y173" s="150"/>
      <c r="Z173" s="151"/>
      <c r="AA173" s="152"/>
      <c r="AB173" s="153"/>
      <c r="AC173" s="153"/>
      <c r="AD173" s="154"/>
      <c r="AE173" s="142"/>
      <c r="AF173" s="143"/>
      <c r="AG173" s="144"/>
      <c r="AH173" s="144"/>
      <c r="AI173" s="144"/>
      <c r="AJ173" s="144"/>
      <c r="AK173" s="144"/>
      <c r="AL173" s="145"/>
      <c r="AM173" s="146"/>
      <c r="AN173" s="147"/>
      <c r="AP173" s="73" t="e">
        <f>(AP172-AA172*465)</f>
        <v>#VALUE!</v>
      </c>
      <c r="AQ173" s="73"/>
      <c r="AR173" s="74">
        <v>30</v>
      </c>
      <c r="AS173" s="75" t="s">
        <v>30</v>
      </c>
      <c r="AT173" s="74">
        <v>105</v>
      </c>
      <c r="AU173" s="117">
        <f>IF(CA173-CA172-CA171=CA165,1,2)</f>
        <v>1</v>
      </c>
      <c r="AV173" s="117"/>
      <c r="AW173" s="117"/>
      <c r="AX173" s="117"/>
    </row>
    <row r="174" spans="2:50" s="5" customFormat="1" ht="15" customHeight="1" x14ac:dyDescent="0.15">
      <c r="I174" s="97"/>
      <c r="N174" s="6"/>
      <c r="U174" s="6"/>
      <c r="V174" s="6"/>
      <c r="W174" s="6"/>
      <c r="X174" s="6"/>
      <c r="Y174" s="6"/>
      <c r="Z174" s="6"/>
    </row>
    <row r="175" spans="2:50" s="5" customFormat="1" ht="15" customHeight="1" x14ac:dyDescent="0.15">
      <c r="I175" s="97"/>
      <c r="M175" s="139">
        <f>SUM(U19:V174)+ROUNDDOWN(AA175/465,0)</f>
        <v>0</v>
      </c>
      <c r="N175" s="139"/>
      <c r="O175" s="139"/>
      <c r="P175" s="139"/>
      <c r="Q175" s="139"/>
      <c r="R175" s="139"/>
      <c r="S175" s="139"/>
      <c r="T175" s="139"/>
      <c r="U175" s="139"/>
      <c r="V175" s="139"/>
      <c r="W175" s="6"/>
      <c r="X175" s="6">
        <f>ROUNDDOWN((AA175-(ROUNDDOWN(AA175/465,0)*465))/60,0)</f>
        <v>4</v>
      </c>
      <c r="Y175" s="6" t="s">
        <v>30</v>
      </c>
      <c r="Z175" s="6">
        <f>AA175-(ROUNDDOWN(AA175/465,0)*465)-X175*60</f>
        <v>0</v>
      </c>
      <c r="AA175" s="140">
        <f>(SUM(X19:X173)*60)+SUM(Z19:Z173)</f>
        <v>240</v>
      </c>
      <c r="AB175" s="141"/>
      <c r="AC175" s="141"/>
      <c r="AD175" s="141"/>
      <c r="AE175" s="141"/>
      <c r="AF175" s="141"/>
    </row>
    <row r="176" spans="2:50" s="5" customFormat="1" ht="15" customHeight="1" x14ac:dyDescent="0.15">
      <c r="I176" s="97"/>
      <c r="N176" s="6"/>
      <c r="U176" s="6"/>
      <c r="V176" s="6"/>
      <c r="W176" s="6"/>
      <c r="X176" s="6"/>
      <c r="Y176" s="6"/>
      <c r="Z176" s="6"/>
    </row>
    <row r="177" spans="9:9" s="5" customFormat="1" ht="15" customHeight="1" x14ac:dyDescent="0.15">
      <c r="I177" s="97"/>
    </row>
    <row r="178" spans="9:9" s="5" customFormat="1" ht="15" customHeight="1" x14ac:dyDescent="0.15">
      <c r="I178" s="97"/>
    </row>
    <row r="179" spans="9:9" s="5" customFormat="1" ht="15" customHeight="1" x14ac:dyDescent="0.15">
      <c r="I179" s="97"/>
    </row>
    <row r="180" spans="9:9" s="5" customFormat="1" ht="15" customHeight="1" x14ac:dyDescent="0.15">
      <c r="I180" s="97"/>
    </row>
    <row r="181" spans="9:9" s="5" customFormat="1" ht="15" customHeight="1" x14ac:dyDescent="0.15">
      <c r="I181" s="97"/>
    </row>
    <row r="182" spans="9:9" s="5" customFormat="1" ht="15" customHeight="1" x14ac:dyDescent="0.15">
      <c r="I182" s="97"/>
    </row>
    <row r="183" spans="9:9" s="5" customFormat="1" ht="15" customHeight="1" x14ac:dyDescent="0.15">
      <c r="I183" s="97"/>
    </row>
    <row r="184" spans="9:9" s="5" customFormat="1" ht="15" customHeight="1" x14ac:dyDescent="0.15">
      <c r="I184" s="97"/>
    </row>
    <row r="185" spans="9:9" s="5" customFormat="1" ht="15" customHeight="1" x14ac:dyDescent="0.15">
      <c r="I185" s="97"/>
    </row>
    <row r="186" spans="9:9" s="5" customFormat="1" ht="15" customHeight="1" x14ac:dyDescent="0.15">
      <c r="I186" s="97"/>
    </row>
    <row r="187" spans="9:9" s="5" customFormat="1" ht="15" customHeight="1" x14ac:dyDescent="0.15">
      <c r="I187" s="97"/>
    </row>
    <row r="188" spans="9:9" s="5" customFormat="1" ht="15" customHeight="1" x14ac:dyDescent="0.15">
      <c r="I188" s="97"/>
    </row>
    <row r="189" spans="9:9" s="5" customFormat="1" ht="15" customHeight="1" x14ac:dyDescent="0.15">
      <c r="I189" s="97"/>
    </row>
    <row r="190" spans="9:9" s="5" customFormat="1" ht="15" customHeight="1" x14ac:dyDescent="0.15">
      <c r="I190" s="97"/>
    </row>
    <row r="191" spans="9:9" s="5" customFormat="1" ht="15" customHeight="1" x14ac:dyDescent="0.15">
      <c r="I191" s="97"/>
    </row>
    <row r="192" spans="9:9" s="5" customFormat="1" ht="15" customHeight="1" x14ac:dyDescent="0.15">
      <c r="I192" s="97"/>
    </row>
    <row r="193" spans="9:9" s="5" customFormat="1" ht="15" customHeight="1" x14ac:dyDescent="0.15">
      <c r="I193" s="97"/>
    </row>
    <row r="194" spans="9:9" s="5" customFormat="1" ht="15" customHeight="1" x14ac:dyDescent="0.15">
      <c r="I194" s="97"/>
    </row>
    <row r="195" spans="9:9" s="5" customFormat="1" ht="15" customHeight="1" x14ac:dyDescent="0.15">
      <c r="I195" s="97"/>
    </row>
    <row r="196" spans="9:9" s="5" customFormat="1" ht="15" customHeight="1" x14ac:dyDescent="0.15">
      <c r="I196" s="97"/>
    </row>
    <row r="197" spans="9:9" s="5" customFormat="1" ht="15" customHeight="1" x14ac:dyDescent="0.15">
      <c r="I197" s="97"/>
    </row>
    <row r="198" spans="9:9" s="5" customFormat="1" ht="15" customHeight="1" x14ac:dyDescent="0.15">
      <c r="I198" s="97"/>
    </row>
    <row r="199" spans="9:9" s="5" customFormat="1" ht="15" customHeight="1" x14ac:dyDescent="0.15">
      <c r="I199" s="97"/>
    </row>
    <row r="200" spans="9:9" s="5" customFormat="1" ht="15" customHeight="1" x14ac:dyDescent="0.15">
      <c r="I200" s="97"/>
    </row>
    <row r="201" spans="9:9" s="5" customFormat="1" ht="15" customHeight="1" x14ac:dyDescent="0.15">
      <c r="I201" s="97"/>
    </row>
    <row r="202" spans="9:9" s="5" customFormat="1" ht="15" customHeight="1" x14ac:dyDescent="0.15">
      <c r="I202" s="97"/>
    </row>
    <row r="203" spans="9:9" s="5" customFormat="1" ht="15" customHeight="1" x14ac:dyDescent="0.15">
      <c r="I203" s="97"/>
    </row>
    <row r="204" spans="9:9" s="5" customFormat="1" ht="15" customHeight="1" x14ac:dyDescent="0.15">
      <c r="I204" s="97"/>
    </row>
    <row r="205" spans="9:9" s="5" customFormat="1" ht="15" customHeight="1" x14ac:dyDescent="0.15">
      <c r="I205" s="97"/>
    </row>
    <row r="206" spans="9:9" s="5" customFormat="1" ht="15" customHeight="1" x14ac:dyDescent="0.15">
      <c r="I206" s="97"/>
    </row>
    <row r="207" spans="9:9" s="5" customFormat="1" ht="15" customHeight="1" x14ac:dyDescent="0.15">
      <c r="I207" s="97"/>
    </row>
    <row r="208" spans="9:9" s="5" customFormat="1" ht="15" customHeight="1" x14ac:dyDescent="0.15">
      <c r="I208" s="97"/>
    </row>
    <row r="209" spans="9:9" s="5" customFormat="1" ht="15" customHeight="1" x14ac:dyDescent="0.15">
      <c r="I209" s="97"/>
    </row>
    <row r="210" spans="9:9" s="5" customFormat="1" ht="15" customHeight="1" x14ac:dyDescent="0.15">
      <c r="I210" s="97"/>
    </row>
    <row r="211" spans="9:9" s="5" customFormat="1" ht="15" customHeight="1" x14ac:dyDescent="0.15">
      <c r="I211" s="97"/>
    </row>
    <row r="212" spans="9:9" s="5" customFormat="1" ht="15" customHeight="1" x14ac:dyDescent="0.15"/>
    <row r="213" spans="9:9" s="5" customFormat="1" ht="15" customHeight="1" x14ac:dyDescent="0.15"/>
    <row r="214" spans="9:9" s="5" customFormat="1" ht="15" customHeight="1" x14ac:dyDescent="0.15"/>
    <row r="215" spans="9:9" s="5" customFormat="1" ht="15" customHeight="1" x14ac:dyDescent="0.15"/>
    <row r="216" spans="9:9" s="5" customFormat="1" ht="15" customHeight="1" x14ac:dyDescent="0.15"/>
    <row r="217" spans="9:9" s="5" customFormat="1" ht="15" customHeight="1" x14ac:dyDescent="0.15"/>
    <row r="218" spans="9:9" s="5" customFormat="1" ht="15" customHeight="1" x14ac:dyDescent="0.15"/>
    <row r="219" spans="9:9" s="5" customFormat="1" ht="15" customHeight="1" x14ac:dyDescent="0.15"/>
    <row r="220" spans="9:9" s="5" customFormat="1" ht="15" customHeight="1" x14ac:dyDescent="0.15"/>
    <row r="221" spans="9:9" s="5" customFormat="1" ht="15" customHeight="1" x14ac:dyDescent="0.15"/>
    <row r="222" spans="9:9" s="5" customFormat="1" ht="15" customHeight="1" x14ac:dyDescent="0.15"/>
    <row r="223" spans="9:9" s="5" customFormat="1" ht="15" customHeight="1" x14ac:dyDescent="0.15"/>
    <row r="224" spans="9:9" s="5" customFormat="1" ht="15" customHeight="1" x14ac:dyDescent="0.15"/>
    <row r="225" ht="15" customHeight="1" x14ac:dyDescent="0.15"/>
    <row r="226" ht="15" customHeight="1" x14ac:dyDescent="0.15"/>
    <row r="227" ht="15" customHeight="1" x14ac:dyDescent="0.15"/>
    <row r="228" ht="15" customHeight="1" x14ac:dyDescent="0.15"/>
    <row r="229" ht="15" customHeight="1" x14ac:dyDescent="0.15"/>
    <row r="230" ht="15" customHeight="1" x14ac:dyDescent="0.15"/>
    <row r="231" ht="15" customHeight="1" x14ac:dyDescent="0.15"/>
    <row r="232" ht="15" customHeight="1" x14ac:dyDescent="0.15"/>
    <row r="233" ht="15" customHeight="1" x14ac:dyDescent="0.15"/>
    <row r="234" ht="15" customHeight="1" x14ac:dyDescent="0.15"/>
    <row r="235" ht="15" customHeight="1" x14ac:dyDescent="0.15"/>
    <row r="236" ht="15" customHeight="1" x14ac:dyDescent="0.15"/>
    <row r="237" ht="15" customHeight="1" x14ac:dyDescent="0.15"/>
    <row r="238" ht="15" customHeight="1" x14ac:dyDescent="0.15"/>
    <row r="239" ht="15" customHeight="1" x14ac:dyDescent="0.15"/>
    <row r="240" ht="15" customHeight="1" x14ac:dyDescent="0.15"/>
    <row r="241" ht="15" customHeight="1" x14ac:dyDescent="0.15"/>
    <row r="242" ht="15" customHeight="1" x14ac:dyDescent="0.15"/>
    <row r="243" ht="15" customHeight="1" x14ac:dyDescent="0.15"/>
    <row r="244" ht="15" customHeight="1" x14ac:dyDescent="0.15"/>
    <row r="245" ht="15" customHeight="1" x14ac:dyDescent="0.15"/>
    <row r="246" ht="15" customHeight="1" x14ac:dyDescent="0.15"/>
    <row r="247" ht="15" customHeight="1" x14ac:dyDescent="0.15"/>
    <row r="248" ht="15" customHeight="1" x14ac:dyDescent="0.15"/>
    <row r="249" ht="15" customHeight="1" x14ac:dyDescent="0.15"/>
  </sheetData>
  <sheetProtection sheet="1"/>
  <mergeCells count="1851">
    <mergeCell ref="B7:I7"/>
    <mergeCell ref="J7:Z7"/>
    <mergeCell ref="AA7:AF7"/>
    <mergeCell ref="AG7:AN7"/>
    <mergeCell ref="B8:I8"/>
    <mergeCell ref="J8:K9"/>
    <mergeCell ref="L8:Z9"/>
    <mergeCell ref="AA8:AF9"/>
    <mergeCell ref="AG8:AN9"/>
    <mergeCell ref="B9:I9"/>
    <mergeCell ref="AY2:AZ2"/>
    <mergeCell ref="BA2:BB2"/>
    <mergeCell ref="B3:AN3"/>
    <mergeCell ref="B4:M5"/>
    <mergeCell ref="U4:X5"/>
    <mergeCell ref="Z4:AF4"/>
    <mergeCell ref="Z5:AF5"/>
    <mergeCell ref="AY11:AY13"/>
    <mergeCell ref="H12:I12"/>
    <mergeCell ref="L12:M12"/>
    <mergeCell ref="AI12:AJ12"/>
    <mergeCell ref="AM12:AN12"/>
    <mergeCell ref="H13:I13"/>
    <mergeCell ref="L13:M13"/>
    <mergeCell ref="AI13:AJ13"/>
    <mergeCell ref="AM13:AN13"/>
    <mergeCell ref="AE11:AE13"/>
    <mergeCell ref="AF11:AF13"/>
    <mergeCell ref="AG11:AH13"/>
    <mergeCell ref="AI11:AJ11"/>
    <mergeCell ref="AK11:AL13"/>
    <mergeCell ref="AM11:AN11"/>
    <mergeCell ref="AK10:AN10"/>
    <mergeCell ref="B11:F13"/>
    <mergeCell ref="G11:G13"/>
    <mergeCell ref="H11:I11"/>
    <mergeCell ref="J11:K13"/>
    <mergeCell ref="L11:M11"/>
    <mergeCell ref="U11:Z13"/>
    <mergeCell ref="AA11:AB13"/>
    <mergeCell ref="AC11:AC13"/>
    <mergeCell ref="AD11:AD13"/>
    <mergeCell ref="B10:F10"/>
    <mergeCell ref="G10:I10"/>
    <mergeCell ref="J10:M10"/>
    <mergeCell ref="U10:Z10"/>
    <mergeCell ref="AA10:AF10"/>
    <mergeCell ref="AG10:AJ10"/>
    <mergeCell ref="AU18:AV18"/>
    <mergeCell ref="AW18:AX18"/>
    <mergeCell ref="F19:G19"/>
    <mergeCell ref="H19:J19"/>
    <mergeCell ref="U19:V19"/>
    <mergeCell ref="AU19:AV19"/>
    <mergeCell ref="AW19:AX19"/>
    <mergeCell ref="AC18:AC19"/>
    <mergeCell ref="AD18:AD19"/>
    <mergeCell ref="AG18:AK19"/>
    <mergeCell ref="AL18:AM19"/>
    <mergeCell ref="AN15:AN17"/>
    <mergeCell ref="B16:B17"/>
    <mergeCell ref="C16:E17"/>
    <mergeCell ref="B18:B19"/>
    <mergeCell ref="C18:E19"/>
    <mergeCell ref="F18:G18"/>
    <mergeCell ref="AN18:AN19"/>
    <mergeCell ref="H18:J18"/>
    <mergeCell ref="U18:V18"/>
    <mergeCell ref="X18:Z18"/>
    <mergeCell ref="AA18:AB19"/>
    <mergeCell ref="B15:E15"/>
    <mergeCell ref="F15:M17"/>
    <mergeCell ref="U15:Z17"/>
    <mergeCell ref="AA15:AF17"/>
    <mergeCell ref="AE18:AE19"/>
    <mergeCell ref="AF18:AF19"/>
    <mergeCell ref="AG15:AK17"/>
    <mergeCell ref="AL15:AM17"/>
    <mergeCell ref="AW20:AX20"/>
    <mergeCell ref="F21:G21"/>
    <mergeCell ref="H21:J21"/>
    <mergeCell ref="AU21:AV21"/>
    <mergeCell ref="AW21:AX21"/>
    <mergeCell ref="B22:B23"/>
    <mergeCell ref="C22:E23"/>
    <mergeCell ref="F22:G22"/>
    <mergeCell ref="H22:J22"/>
    <mergeCell ref="U22:V23"/>
    <mergeCell ref="AE20:AE21"/>
    <mergeCell ref="AF20:AF21"/>
    <mergeCell ref="AG20:AK21"/>
    <mergeCell ref="AL20:AM21"/>
    <mergeCell ref="AN20:AN21"/>
    <mergeCell ref="AU20:AV20"/>
    <mergeCell ref="X20:X21"/>
    <mergeCell ref="Y20:Y21"/>
    <mergeCell ref="Z20:Z21"/>
    <mergeCell ref="AA20:AB21"/>
    <mergeCell ref="AC20:AC21"/>
    <mergeCell ref="AD20:AD21"/>
    <mergeCell ref="B20:B21"/>
    <mergeCell ref="C20:E21"/>
    <mergeCell ref="F20:G20"/>
    <mergeCell ref="H20:J20"/>
    <mergeCell ref="U20:V21"/>
    <mergeCell ref="W20:W21"/>
    <mergeCell ref="AU22:AV22"/>
    <mergeCell ref="AW22:AX22"/>
    <mergeCell ref="F23:G23"/>
    <mergeCell ref="H23:J23"/>
    <mergeCell ref="AU23:AV23"/>
    <mergeCell ref="AW23:AX23"/>
    <mergeCell ref="AD22:AD23"/>
    <mergeCell ref="AE22:AE23"/>
    <mergeCell ref="AF22:AF23"/>
    <mergeCell ref="AG22:AK23"/>
    <mergeCell ref="AL22:AM23"/>
    <mergeCell ref="AN22:AN23"/>
    <mergeCell ref="W22:W23"/>
    <mergeCell ref="X22:X23"/>
    <mergeCell ref="Y22:Y23"/>
    <mergeCell ref="Z22:Z23"/>
    <mergeCell ref="AA22:AB23"/>
    <mergeCell ref="AC22:AC23"/>
    <mergeCell ref="AW24:AX24"/>
    <mergeCell ref="F25:G25"/>
    <mergeCell ref="H25:J25"/>
    <mergeCell ref="AU25:AV25"/>
    <mergeCell ref="AW25:AX25"/>
    <mergeCell ref="B26:B27"/>
    <mergeCell ref="C26:E27"/>
    <mergeCell ref="F26:G26"/>
    <mergeCell ref="H26:J26"/>
    <mergeCell ref="U26:V27"/>
    <mergeCell ref="AE24:AE25"/>
    <mergeCell ref="AF24:AF25"/>
    <mergeCell ref="AG24:AK25"/>
    <mergeCell ref="AL24:AM25"/>
    <mergeCell ref="AN24:AN25"/>
    <mergeCell ref="AU24:AV24"/>
    <mergeCell ref="X24:X25"/>
    <mergeCell ref="Y24:Y25"/>
    <mergeCell ref="Z24:Z25"/>
    <mergeCell ref="AA24:AB25"/>
    <mergeCell ref="AC24:AC25"/>
    <mergeCell ref="AD24:AD25"/>
    <mergeCell ref="B24:B25"/>
    <mergeCell ref="C24:E25"/>
    <mergeCell ref="F24:G24"/>
    <mergeCell ref="H24:J24"/>
    <mergeCell ref="U24:V25"/>
    <mergeCell ref="W24:W25"/>
    <mergeCell ref="AU26:AV26"/>
    <mergeCell ref="AW26:AX26"/>
    <mergeCell ref="F27:G27"/>
    <mergeCell ref="H27:J27"/>
    <mergeCell ref="AU27:AV27"/>
    <mergeCell ref="AW27:AX27"/>
    <mergeCell ref="AD26:AD27"/>
    <mergeCell ref="AE26:AE27"/>
    <mergeCell ref="AF26:AF27"/>
    <mergeCell ref="AG26:AK27"/>
    <mergeCell ref="AL26:AM27"/>
    <mergeCell ref="AN26:AN27"/>
    <mergeCell ref="W26:W27"/>
    <mergeCell ref="X26:X27"/>
    <mergeCell ref="Y26:Y27"/>
    <mergeCell ref="Z26:Z27"/>
    <mergeCell ref="AA26:AB27"/>
    <mergeCell ref="AC26:AC27"/>
    <mergeCell ref="AW28:AX28"/>
    <mergeCell ref="F29:G29"/>
    <mergeCell ref="H29:J29"/>
    <mergeCell ref="AU29:AV29"/>
    <mergeCell ref="AW29:AX29"/>
    <mergeCell ref="B30:B31"/>
    <mergeCell ref="C30:E31"/>
    <mergeCell ref="F30:G30"/>
    <mergeCell ref="H30:J30"/>
    <mergeCell ref="U30:V31"/>
    <mergeCell ref="AE28:AE29"/>
    <mergeCell ref="AF28:AF29"/>
    <mergeCell ref="AG28:AK29"/>
    <mergeCell ref="AL28:AM29"/>
    <mergeCell ref="AN28:AN29"/>
    <mergeCell ref="AU28:AV28"/>
    <mergeCell ref="X28:X29"/>
    <mergeCell ref="Y28:Y29"/>
    <mergeCell ref="Z28:Z29"/>
    <mergeCell ref="AA28:AB29"/>
    <mergeCell ref="AC28:AC29"/>
    <mergeCell ref="AD28:AD29"/>
    <mergeCell ref="B28:B29"/>
    <mergeCell ref="C28:E29"/>
    <mergeCell ref="F28:G28"/>
    <mergeCell ref="H28:J28"/>
    <mergeCell ref="U28:V29"/>
    <mergeCell ref="W28:W29"/>
    <mergeCell ref="AU30:AV30"/>
    <mergeCell ref="AW30:AX30"/>
    <mergeCell ref="F31:G31"/>
    <mergeCell ref="H31:J31"/>
    <mergeCell ref="AU31:AV31"/>
    <mergeCell ref="AW31:AX31"/>
    <mergeCell ref="AD30:AD31"/>
    <mergeCell ref="AE30:AE31"/>
    <mergeCell ref="AF30:AF31"/>
    <mergeCell ref="AG30:AK31"/>
    <mergeCell ref="AL30:AM31"/>
    <mergeCell ref="AN30:AN31"/>
    <mergeCell ref="W30:W31"/>
    <mergeCell ref="X30:X31"/>
    <mergeCell ref="Y30:Y31"/>
    <mergeCell ref="Z30:Z31"/>
    <mergeCell ref="AA30:AB31"/>
    <mergeCell ref="AC30:AC31"/>
    <mergeCell ref="AW32:AX32"/>
    <mergeCell ref="F33:G33"/>
    <mergeCell ref="H33:J33"/>
    <mergeCell ref="AU33:AV33"/>
    <mergeCell ref="AW33:AX33"/>
    <mergeCell ref="B34:B35"/>
    <mergeCell ref="C34:E35"/>
    <mergeCell ref="F34:G34"/>
    <mergeCell ref="H34:J34"/>
    <mergeCell ref="U34:V35"/>
    <mergeCell ref="AE32:AE33"/>
    <mergeCell ref="AF32:AF33"/>
    <mergeCell ref="AG32:AK33"/>
    <mergeCell ref="AL32:AM33"/>
    <mergeCell ref="AN32:AN33"/>
    <mergeCell ref="AU32:AV32"/>
    <mergeCell ref="X32:X33"/>
    <mergeCell ref="Y32:Y33"/>
    <mergeCell ref="Z32:Z33"/>
    <mergeCell ref="AA32:AB33"/>
    <mergeCell ref="AC32:AC33"/>
    <mergeCell ref="AD32:AD33"/>
    <mergeCell ref="B32:B33"/>
    <mergeCell ref="C32:E33"/>
    <mergeCell ref="F32:G32"/>
    <mergeCell ref="H32:J32"/>
    <mergeCell ref="U32:V33"/>
    <mergeCell ref="W32:W33"/>
    <mergeCell ref="AU34:AV34"/>
    <mergeCell ref="AW34:AX34"/>
    <mergeCell ref="F35:G35"/>
    <mergeCell ref="H35:J35"/>
    <mergeCell ref="AU35:AV35"/>
    <mergeCell ref="AW35:AX35"/>
    <mergeCell ref="AD34:AD35"/>
    <mergeCell ref="AE34:AE35"/>
    <mergeCell ref="AF34:AF35"/>
    <mergeCell ref="AG34:AK35"/>
    <mergeCell ref="AL34:AM35"/>
    <mergeCell ref="AN34:AN35"/>
    <mergeCell ref="W34:W35"/>
    <mergeCell ref="X34:X35"/>
    <mergeCell ref="Y34:Y35"/>
    <mergeCell ref="Z34:Z35"/>
    <mergeCell ref="AA34:AB35"/>
    <mergeCell ref="AC34:AC35"/>
    <mergeCell ref="AW36:AX36"/>
    <mergeCell ref="F37:G37"/>
    <mergeCell ref="H37:J37"/>
    <mergeCell ref="AU37:AV37"/>
    <mergeCell ref="AW37:AX37"/>
    <mergeCell ref="B38:B39"/>
    <mergeCell ref="C38:E39"/>
    <mergeCell ref="F38:G38"/>
    <mergeCell ref="H38:J38"/>
    <mergeCell ref="U38:V39"/>
    <mergeCell ref="AE36:AE37"/>
    <mergeCell ref="AF36:AF37"/>
    <mergeCell ref="AG36:AK37"/>
    <mergeCell ref="AL36:AM37"/>
    <mergeCell ref="AN36:AN37"/>
    <mergeCell ref="AU36:AV36"/>
    <mergeCell ref="X36:X37"/>
    <mergeCell ref="Y36:Y37"/>
    <mergeCell ref="Z36:Z37"/>
    <mergeCell ref="AA36:AB37"/>
    <mergeCell ref="AC36:AC37"/>
    <mergeCell ref="AD36:AD37"/>
    <mergeCell ref="B36:B37"/>
    <mergeCell ref="C36:E37"/>
    <mergeCell ref="F36:G36"/>
    <mergeCell ref="H36:J36"/>
    <mergeCell ref="U36:V37"/>
    <mergeCell ref="W36:W37"/>
    <mergeCell ref="AU38:AV38"/>
    <mergeCell ref="AW38:AX38"/>
    <mergeCell ref="F39:G39"/>
    <mergeCell ref="H39:J39"/>
    <mergeCell ref="AU39:AV39"/>
    <mergeCell ref="AW39:AX39"/>
    <mergeCell ref="AD38:AD39"/>
    <mergeCell ref="AE38:AE39"/>
    <mergeCell ref="AF38:AF39"/>
    <mergeCell ref="AG38:AK39"/>
    <mergeCell ref="AL38:AM39"/>
    <mergeCell ref="AN38:AN39"/>
    <mergeCell ref="W38:W39"/>
    <mergeCell ref="X38:X39"/>
    <mergeCell ref="Y38:Y39"/>
    <mergeCell ref="Z38:Z39"/>
    <mergeCell ref="AA38:AB39"/>
    <mergeCell ref="AC38:AC39"/>
    <mergeCell ref="AW40:AX40"/>
    <mergeCell ref="F41:G41"/>
    <mergeCell ref="H41:J41"/>
    <mergeCell ref="AU41:AV41"/>
    <mergeCell ref="AW41:AX41"/>
    <mergeCell ref="B42:B43"/>
    <mergeCell ref="C42:E43"/>
    <mergeCell ref="F42:G42"/>
    <mergeCell ref="H42:J42"/>
    <mergeCell ref="U42:V43"/>
    <mergeCell ref="AE40:AE41"/>
    <mergeCell ref="AF40:AF41"/>
    <mergeCell ref="AG40:AK41"/>
    <mergeCell ref="AL40:AM41"/>
    <mergeCell ref="AN40:AN41"/>
    <mergeCell ref="AU40:AV40"/>
    <mergeCell ref="X40:X41"/>
    <mergeCell ref="Y40:Y41"/>
    <mergeCell ref="Z40:Z41"/>
    <mergeCell ref="AA40:AB41"/>
    <mergeCell ref="AC40:AC41"/>
    <mergeCell ref="AD40:AD41"/>
    <mergeCell ref="B40:B41"/>
    <mergeCell ref="C40:E41"/>
    <mergeCell ref="F40:G40"/>
    <mergeCell ref="H40:J40"/>
    <mergeCell ref="U40:V41"/>
    <mergeCell ref="W40:W41"/>
    <mergeCell ref="AU42:AV42"/>
    <mergeCell ref="AW42:AX42"/>
    <mergeCell ref="F43:G43"/>
    <mergeCell ref="H43:J43"/>
    <mergeCell ref="AU43:AV43"/>
    <mergeCell ref="AW43:AX43"/>
    <mergeCell ref="AD42:AD43"/>
    <mergeCell ref="AE42:AE43"/>
    <mergeCell ref="AF42:AF43"/>
    <mergeCell ref="AG42:AK43"/>
    <mergeCell ref="AL42:AM43"/>
    <mergeCell ref="AN42:AN43"/>
    <mergeCell ref="W42:W43"/>
    <mergeCell ref="X42:X43"/>
    <mergeCell ref="Y42:Y43"/>
    <mergeCell ref="Z42:Z43"/>
    <mergeCell ref="AA42:AB43"/>
    <mergeCell ref="AC42:AC43"/>
    <mergeCell ref="AW44:AX44"/>
    <mergeCell ref="F45:G45"/>
    <mergeCell ref="H45:J45"/>
    <mergeCell ref="AU45:AV45"/>
    <mergeCell ref="AW45:AX45"/>
    <mergeCell ref="B46:B47"/>
    <mergeCell ref="C46:E47"/>
    <mergeCell ref="F46:G46"/>
    <mergeCell ref="H46:J46"/>
    <mergeCell ref="U46:V47"/>
    <mergeCell ref="AE44:AE45"/>
    <mergeCell ref="AF44:AF45"/>
    <mergeCell ref="AG44:AK45"/>
    <mergeCell ref="AL44:AM45"/>
    <mergeCell ref="AN44:AN45"/>
    <mergeCell ref="AU44:AV44"/>
    <mergeCell ref="X44:X45"/>
    <mergeCell ref="Y44:Y45"/>
    <mergeCell ref="Z44:Z45"/>
    <mergeCell ref="AA44:AB45"/>
    <mergeCell ref="AC44:AC45"/>
    <mergeCell ref="AD44:AD45"/>
    <mergeCell ref="B44:B45"/>
    <mergeCell ref="C44:E45"/>
    <mergeCell ref="F44:G44"/>
    <mergeCell ref="H44:J44"/>
    <mergeCell ref="U44:V45"/>
    <mergeCell ref="W44:W45"/>
    <mergeCell ref="AU46:AV46"/>
    <mergeCell ref="AW46:AX46"/>
    <mergeCell ref="F47:G47"/>
    <mergeCell ref="H47:J47"/>
    <mergeCell ref="AU47:AV47"/>
    <mergeCell ref="AW47:AX47"/>
    <mergeCell ref="AD46:AD47"/>
    <mergeCell ref="AE46:AE47"/>
    <mergeCell ref="AF46:AF47"/>
    <mergeCell ref="AG46:AK47"/>
    <mergeCell ref="AL46:AM47"/>
    <mergeCell ref="AN46:AN47"/>
    <mergeCell ref="W46:W47"/>
    <mergeCell ref="X46:X47"/>
    <mergeCell ref="Y46:Y47"/>
    <mergeCell ref="Z46:Z47"/>
    <mergeCell ref="AA46:AB47"/>
    <mergeCell ref="AC46:AC47"/>
    <mergeCell ref="AW48:AX48"/>
    <mergeCell ref="F49:G49"/>
    <mergeCell ref="H49:J49"/>
    <mergeCell ref="AU49:AV49"/>
    <mergeCell ref="AW49:AX49"/>
    <mergeCell ref="B50:B51"/>
    <mergeCell ref="C50:E51"/>
    <mergeCell ref="F50:G50"/>
    <mergeCell ref="H50:J50"/>
    <mergeCell ref="U50:V51"/>
    <mergeCell ref="AE48:AE49"/>
    <mergeCell ref="AF48:AF49"/>
    <mergeCell ref="AG48:AK49"/>
    <mergeCell ref="AL48:AM49"/>
    <mergeCell ref="AN48:AN49"/>
    <mergeCell ref="AU48:AV48"/>
    <mergeCell ref="X48:X49"/>
    <mergeCell ref="Y48:Y49"/>
    <mergeCell ref="Z48:Z49"/>
    <mergeCell ref="AA48:AB49"/>
    <mergeCell ref="AC48:AC49"/>
    <mergeCell ref="AD48:AD49"/>
    <mergeCell ref="B48:B49"/>
    <mergeCell ref="C48:E49"/>
    <mergeCell ref="F48:G48"/>
    <mergeCell ref="H48:J48"/>
    <mergeCell ref="U48:V49"/>
    <mergeCell ref="W48:W49"/>
    <mergeCell ref="AU50:AV50"/>
    <mergeCell ref="AW50:AX50"/>
    <mergeCell ref="F51:G51"/>
    <mergeCell ref="H51:J51"/>
    <mergeCell ref="AU51:AV51"/>
    <mergeCell ref="AW51:AX51"/>
    <mergeCell ref="AD50:AD51"/>
    <mergeCell ref="AE50:AE51"/>
    <mergeCell ref="AF50:AF51"/>
    <mergeCell ref="AG50:AK51"/>
    <mergeCell ref="AL50:AM51"/>
    <mergeCell ref="AN50:AN51"/>
    <mergeCell ref="W50:W51"/>
    <mergeCell ref="X50:X51"/>
    <mergeCell ref="Y50:Y51"/>
    <mergeCell ref="Z50:Z51"/>
    <mergeCell ref="AA50:AB51"/>
    <mergeCell ref="AC50:AC51"/>
    <mergeCell ref="AW52:AX52"/>
    <mergeCell ref="F53:G53"/>
    <mergeCell ref="H53:J53"/>
    <mergeCell ref="AU53:AV53"/>
    <mergeCell ref="AW53:AX53"/>
    <mergeCell ref="B54:B55"/>
    <mergeCell ref="C54:E55"/>
    <mergeCell ref="F54:G54"/>
    <mergeCell ref="H54:J54"/>
    <mergeCell ref="U54:V55"/>
    <mergeCell ref="AE52:AE53"/>
    <mergeCell ref="AF52:AF53"/>
    <mergeCell ref="AG52:AK53"/>
    <mergeCell ref="AL52:AM53"/>
    <mergeCell ref="AN52:AN53"/>
    <mergeCell ref="AU52:AV52"/>
    <mergeCell ref="X52:X53"/>
    <mergeCell ref="Y52:Y53"/>
    <mergeCell ref="Z52:Z53"/>
    <mergeCell ref="AA52:AB53"/>
    <mergeCell ref="AC52:AC53"/>
    <mergeCell ref="AD52:AD53"/>
    <mergeCell ref="B52:B53"/>
    <mergeCell ref="C52:E53"/>
    <mergeCell ref="F52:G52"/>
    <mergeCell ref="H52:J52"/>
    <mergeCell ref="U52:V53"/>
    <mergeCell ref="W52:W53"/>
    <mergeCell ref="AU54:AV54"/>
    <mergeCell ref="AW54:AX54"/>
    <mergeCell ref="F55:G55"/>
    <mergeCell ref="H55:J55"/>
    <mergeCell ref="AU55:AV55"/>
    <mergeCell ref="AW55:AX55"/>
    <mergeCell ref="AD54:AD55"/>
    <mergeCell ref="AE54:AE55"/>
    <mergeCell ref="AF54:AF55"/>
    <mergeCell ref="AG54:AK55"/>
    <mergeCell ref="AL54:AM55"/>
    <mergeCell ref="AN54:AN55"/>
    <mergeCell ref="W54:W55"/>
    <mergeCell ref="X54:X55"/>
    <mergeCell ref="Y54:Y55"/>
    <mergeCell ref="Z54:Z55"/>
    <mergeCell ref="AA54:AB55"/>
    <mergeCell ref="AC54:AC55"/>
    <mergeCell ref="AW56:AX56"/>
    <mergeCell ref="F57:G57"/>
    <mergeCell ref="H57:J57"/>
    <mergeCell ref="AU57:AV57"/>
    <mergeCell ref="AW57:AX57"/>
    <mergeCell ref="B58:B59"/>
    <mergeCell ref="C58:E59"/>
    <mergeCell ref="F58:G58"/>
    <mergeCell ref="H58:J58"/>
    <mergeCell ref="U58:V59"/>
    <mergeCell ref="AE56:AE57"/>
    <mergeCell ref="AF56:AF57"/>
    <mergeCell ref="AG56:AK57"/>
    <mergeCell ref="AL56:AM57"/>
    <mergeCell ref="AN56:AN57"/>
    <mergeCell ref="AU56:AV56"/>
    <mergeCell ref="X56:X57"/>
    <mergeCell ref="Y56:Y57"/>
    <mergeCell ref="Z56:Z57"/>
    <mergeCell ref="AA56:AB57"/>
    <mergeCell ref="AC56:AC57"/>
    <mergeCell ref="AD56:AD57"/>
    <mergeCell ref="B56:B57"/>
    <mergeCell ref="C56:E57"/>
    <mergeCell ref="F56:G56"/>
    <mergeCell ref="H56:J56"/>
    <mergeCell ref="U56:V57"/>
    <mergeCell ref="W56:W57"/>
    <mergeCell ref="AU58:AV58"/>
    <mergeCell ref="AW58:AX58"/>
    <mergeCell ref="F59:G59"/>
    <mergeCell ref="H59:J59"/>
    <mergeCell ref="AU59:AV59"/>
    <mergeCell ref="AW59:AX59"/>
    <mergeCell ref="AD58:AD59"/>
    <mergeCell ref="AE58:AE59"/>
    <mergeCell ref="AF58:AF59"/>
    <mergeCell ref="AG58:AK59"/>
    <mergeCell ref="AL58:AM59"/>
    <mergeCell ref="AN58:AN59"/>
    <mergeCell ref="W58:W59"/>
    <mergeCell ref="X58:X59"/>
    <mergeCell ref="Y58:Y59"/>
    <mergeCell ref="Z58:Z59"/>
    <mergeCell ref="AA58:AB59"/>
    <mergeCell ref="AC58:AC59"/>
    <mergeCell ref="AW60:AX60"/>
    <mergeCell ref="F61:G61"/>
    <mergeCell ref="H61:J61"/>
    <mergeCell ref="AU61:AV61"/>
    <mergeCell ref="AW61:AX61"/>
    <mergeCell ref="B62:B63"/>
    <mergeCell ref="C62:E63"/>
    <mergeCell ref="F62:G62"/>
    <mergeCell ref="H62:J62"/>
    <mergeCell ref="U62:V63"/>
    <mergeCell ref="AE60:AE61"/>
    <mergeCell ref="AF60:AF61"/>
    <mergeCell ref="AG60:AK61"/>
    <mergeCell ref="AL60:AM61"/>
    <mergeCell ref="AN60:AN61"/>
    <mergeCell ref="AU60:AV60"/>
    <mergeCell ref="X60:X61"/>
    <mergeCell ref="Y60:Y61"/>
    <mergeCell ref="Z60:Z61"/>
    <mergeCell ref="AA60:AB61"/>
    <mergeCell ref="AC60:AC61"/>
    <mergeCell ref="AD60:AD61"/>
    <mergeCell ref="B60:B61"/>
    <mergeCell ref="C60:E61"/>
    <mergeCell ref="F60:G60"/>
    <mergeCell ref="H60:J60"/>
    <mergeCell ref="U60:V61"/>
    <mergeCell ref="W60:W61"/>
    <mergeCell ref="AU62:AV62"/>
    <mergeCell ref="AW62:AX62"/>
    <mergeCell ref="F63:G63"/>
    <mergeCell ref="H63:J63"/>
    <mergeCell ref="AU63:AV63"/>
    <mergeCell ref="AW63:AX63"/>
    <mergeCell ref="AD62:AD63"/>
    <mergeCell ref="AE62:AE63"/>
    <mergeCell ref="AF62:AF63"/>
    <mergeCell ref="AG62:AK63"/>
    <mergeCell ref="AL62:AM63"/>
    <mergeCell ref="AN62:AN63"/>
    <mergeCell ref="W62:W63"/>
    <mergeCell ref="X62:X63"/>
    <mergeCell ref="Y62:Y63"/>
    <mergeCell ref="Z62:Z63"/>
    <mergeCell ref="AA62:AB63"/>
    <mergeCell ref="AC62:AC63"/>
    <mergeCell ref="AW64:AX64"/>
    <mergeCell ref="F65:G65"/>
    <mergeCell ref="H65:J65"/>
    <mergeCell ref="AU65:AV65"/>
    <mergeCell ref="AW65:AX65"/>
    <mergeCell ref="B66:B67"/>
    <mergeCell ref="C66:E67"/>
    <mergeCell ref="F66:G66"/>
    <mergeCell ref="H66:J66"/>
    <mergeCell ref="U66:V67"/>
    <mergeCell ref="AE64:AE65"/>
    <mergeCell ref="AF64:AF65"/>
    <mergeCell ref="AG64:AK65"/>
    <mergeCell ref="AL64:AM65"/>
    <mergeCell ref="AN64:AN65"/>
    <mergeCell ref="AU64:AV64"/>
    <mergeCell ref="X64:X65"/>
    <mergeCell ref="Y64:Y65"/>
    <mergeCell ref="Z64:Z65"/>
    <mergeCell ref="AA64:AB65"/>
    <mergeCell ref="AC64:AC65"/>
    <mergeCell ref="AD64:AD65"/>
    <mergeCell ref="B64:B65"/>
    <mergeCell ref="C64:E65"/>
    <mergeCell ref="F64:G64"/>
    <mergeCell ref="H64:J64"/>
    <mergeCell ref="U64:V65"/>
    <mergeCell ref="W64:W65"/>
    <mergeCell ref="AU66:AV66"/>
    <mergeCell ref="AW66:AX66"/>
    <mergeCell ref="F67:G67"/>
    <mergeCell ref="H67:J67"/>
    <mergeCell ref="AU67:AV67"/>
    <mergeCell ref="AW67:AX67"/>
    <mergeCell ref="AD66:AD67"/>
    <mergeCell ref="AE66:AE67"/>
    <mergeCell ref="AF66:AF67"/>
    <mergeCell ref="AG66:AK67"/>
    <mergeCell ref="AL66:AM67"/>
    <mergeCell ref="AN66:AN67"/>
    <mergeCell ref="W66:W67"/>
    <mergeCell ref="X66:X67"/>
    <mergeCell ref="Y66:Y67"/>
    <mergeCell ref="Z66:Z67"/>
    <mergeCell ref="AA66:AB67"/>
    <mergeCell ref="AC66:AC67"/>
    <mergeCell ref="AW68:AX68"/>
    <mergeCell ref="F69:G69"/>
    <mergeCell ref="H69:J69"/>
    <mergeCell ref="AU69:AV69"/>
    <mergeCell ref="AW69:AX69"/>
    <mergeCell ref="B70:B71"/>
    <mergeCell ref="C70:E71"/>
    <mergeCell ref="F70:G70"/>
    <mergeCell ref="H70:J70"/>
    <mergeCell ref="U70:V71"/>
    <mergeCell ref="AE68:AE69"/>
    <mergeCell ref="AF68:AF69"/>
    <mergeCell ref="AG68:AK69"/>
    <mergeCell ref="AL68:AM69"/>
    <mergeCell ref="AN68:AN69"/>
    <mergeCell ref="AU68:AV68"/>
    <mergeCell ref="X68:X69"/>
    <mergeCell ref="Y68:Y69"/>
    <mergeCell ref="Z68:Z69"/>
    <mergeCell ref="AA68:AB69"/>
    <mergeCell ref="AC68:AC69"/>
    <mergeCell ref="AD68:AD69"/>
    <mergeCell ref="B68:B69"/>
    <mergeCell ref="C68:E69"/>
    <mergeCell ref="F68:G68"/>
    <mergeCell ref="H68:J68"/>
    <mergeCell ref="U68:V69"/>
    <mergeCell ref="W68:W69"/>
    <mergeCell ref="AU70:AV70"/>
    <mergeCell ref="AW70:AX70"/>
    <mergeCell ref="F71:G71"/>
    <mergeCell ref="H71:J71"/>
    <mergeCell ref="AU71:AV71"/>
    <mergeCell ref="AW71:AX71"/>
    <mergeCell ref="AD70:AD71"/>
    <mergeCell ref="AE70:AE71"/>
    <mergeCell ref="AF70:AF71"/>
    <mergeCell ref="AG70:AK71"/>
    <mergeCell ref="AL70:AM71"/>
    <mergeCell ref="AN70:AN71"/>
    <mergeCell ref="W70:W71"/>
    <mergeCell ref="X70:X71"/>
    <mergeCell ref="Y70:Y71"/>
    <mergeCell ref="Z70:Z71"/>
    <mergeCell ref="AA70:AB71"/>
    <mergeCell ref="AC70:AC71"/>
    <mergeCell ref="AW72:AX72"/>
    <mergeCell ref="F73:G73"/>
    <mergeCell ref="H73:J73"/>
    <mergeCell ref="AU73:AV73"/>
    <mergeCell ref="AW73:AX73"/>
    <mergeCell ref="B74:B75"/>
    <mergeCell ref="C74:E75"/>
    <mergeCell ref="F74:G74"/>
    <mergeCell ref="H74:J74"/>
    <mergeCell ref="U74:V75"/>
    <mergeCell ref="AE72:AE73"/>
    <mergeCell ref="AF72:AF73"/>
    <mergeCell ref="AG72:AK73"/>
    <mergeCell ref="AL72:AM73"/>
    <mergeCell ref="AN72:AN73"/>
    <mergeCell ref="AU72:AV72"/>
    <mergeCell ref="X72:X73"/>
    <mergeCell ref="Y72:Y73"/>
    <mergeCell ref="Z72:Z73"/>
    <mergeCell ref="AA72:AB73"/>
    <mergeCell ref="AC72:AC73"/>
    <mergeCell ref="AD72:AD73"/>
    <mergeCell ref="B72:B73"/>
    <mergeCell ref="C72:E73"/>
    <mergeCell ref="F72:G72"/>
    <mergeCell ref="H72:J72"/>
    <mergeCell ref="U72:V73"/>
    <mergeCell ref="W72:W73"/>
    <mergeCell ref="AU74:AV74"/>
    <mergeCell ref="AW74:AX74"/>
    <mergeCell ref="F75:G75"/>
    <mergeCell ref="H75:J75"/>
    <mergeCell ref="AU75:AV75"/>
    <mergeCell ref="AW75:AX75"/>
    <mergeCell ref="AD74:AD75"/>
    <mergeCell ref="AE74:AE75"/>
    <mergeCell ref="AF74:AF75"/>
    <mergeCell ref="AG74:AK75"/>
    <mergeCell ref="AL74:AM75"/>
    <mergeCell ref="AN74:AN75"/>
    <mergeCell ref="W74:W75"/>
    <mergeCell ref="X74:X75"/>
    <mergeCell ref="Y74:Y75"/>
    <mergeCell ref="Z74:Z75"/>
    <mergeCell ref="AA74:AB75"/>
    <mergeCell ref="AC74:AC75"/>
    <mergeCell ref="AW76:AX76"/>
    <mergeCell ref="F77:G77"/>
    <mergeCell ref="H77:J77"/>
    <mergeCell ref="AU77:AV77"/>
    <mergeCell ref="AW77:AX77"/>
    <mergeCell ref="B78:B79"/>
    <mergeCell ref="C78:E79"/>
    <mergeCell ref="F78:G78"/>
    <mergeCell ref="H78:J78"/>
    <mergeCell ref="U78:V79"/>
    <mergeCell ref="AE76:AE77"/>
    <mergeCell ref="AF76:AF77"/>
    <mergeCell ref="AG76:AK77"/>
    <mergeCell ref="AL76:AM77"/>
    <mergeCell ref="AN76:AN77"/>
    <mergeCell ref="AU76:AV76"/>
    <mergeCell ref="X76:X77"/>
    <mergeCell ref="Y76:Y77"/>
    <mergeCell ref="Z76:Z77"/>
    <mergeCell ref="AA76:AB77"/>
    <mergeCell ref="AC76:AC77"/>
    <mergeCell ref="AD76:AD77"/>
    <mergeCell ref="B76:B77"/>
    <mergeCell ref="C76:E77"/>
    <mergeCell ref="F76:G76"/>
    <mergeCell ref="H76:J76"/>
    <mergeCell ref="U76:V77"/>
    <mergeCell ref="W76:W77"/>
    <mergeCell ref="AU78:AV78"/>
    <mergeCell ref="AW78:AX78"/>
    <mergeCell ref="F79:G79"/>
    <mergeCell ref="H79:J79"/>
    <mergeCell ref="AU79:AV79"/>
    <mergeCell ref="AW79:AX79"/>
    <mergeCell ref="AD78:AD79"/>
    <mergeCell ref="AE78:AE79"/>
    <mergeCell ref="AF78:AF79"/>
    <mergeCell ref="AG78:AK79"/>
    <mergeCell ref="AL78:AM79"/>
    <mergeCell ref="AN78:AN79"/>
    <mergeCell ref="W78:W79"/>
    <mergeCell ref="X78:X79"/>
    <mergeCell ref="Y78:Y79"/>
    <mergeCell ref="Z78:Z79"/>
    <mergeCell ref="AA78:AB79"/>
    <mergeCell ref="AC78:AC79"/>
    <mergeCell ref="AW80:AX80"/>
    <mergeCell ref="F81:G81"/>
    <mergeCell ref="H81:J81"/>
    <mergeCell ref="AU81:AV81"/>
    <mergeCell ref="AW81:AX81"/>
    <mergeCell ref="B82:B83"/>
    <mergeCell ref="C82:E83"/>
    <mergeCell ref="F82:G82"/>
    <mergeCell ref="H82:J82"/>
    <mergeCell ref="U82:V83"/>
    <mergeCell ref="AE80:AE81"/>
    <mergeCell ref="AF80:AF81"/>
    <mergeCell ref="AG80:AK81"/>
    <mergeCell ref="AL80:AM81"/>
    <mergeCell ref="AN80:AN81"/>
    <mergeCell ref="AU80:AV80"/>
    <mergeCell ref="X80:X81"/>
    <mergeCell ref="Y80:Y81"/>
    <mergeCell ref="Z80:Z81"/>
    <mergeCell ref="AA80:AB81"/>
    <mergeCell ref="AC80:AC81"/>
    <mergeCell ref="AD80:AD81"/>
    <mergeCell ref="B80:B81"/>
    <mergeCell ref="C80:E81"/>
    <mergeCell ref="F80:G80"/>
    <mergeCell ref="H80:J80"/>
    <mergeCell ref="U80:V81"/>
    <mergeCell ref="W80:W81"/>
    <mergeCell ref="AU82:AV82"/>
    <mergeCell ref="AW82:AX82"/>
    <mergeCell ref="F83:G83"/>
    <mergeCell ref="H83:J83"/>
    <mergeCell ref="AU83:AV83"/>
    <mergeCell ref="AW83:AX83"/>
    <mergeCell ref="AD82:AD83"/>
    <mergeCell ref="AE82:AE83"/>
    <mergeCell ref="AF82:AF83"/>
    <mergeCell ref="AG82:AK83"/>
    <mergeCell ref="AL82:AM83"/>
    <mergeCell ref="AN82:AN83"/>
    <mergeCell ref="W82:W83"/>
    <mergeCell ref="X82:X83"/>
    <mergeCell ref="Y82:Y83"/>
    <mergeCell ref="Z82:Z83"/>
    <mergeCell ref="AA82:AB83"/>
    <mergeCell ref="AC82:AC83"/>
    <mergeCell ref="AW84:AX84"/>
    <mergeCell ref="F85:G85"/>
    <mergeCell ref="H85:J85"/>
    <mergeCell ref="AU85:AV85"/>
    <mergeCell ref="AW85:AX85"/>
    <mergeCell ref="B86:B87"/>
    <mergeCell ref="C86:E87"/>
    <mergeCell ref="F86:G86"/>
    <mergeCell ref="H86:J86"/>
    <mergeCell ref="U86:V87"/>
    <mergeCell ref="AE84:AE85"/>
    <mergeCell ref="AF84:AF85"/>
    <mergeCell ref="AG84:AK85"/>
    <mergeCell ref="AL84:AM85"/>
    <mergeCell ref="AN84:AN85"/>
    <mergeCell ref="AU84:AV84"/>
    <mergeCell ref="X84:X85"/>
    <mergeCell ref="Y84:Y85"/>
    <mergeCell ref="Z84:Z85"/>
    <mergeCell ref="AA84:AB85"/>
    <mergeCell ref="AC84:AC85"/>
    <mergeCell ref="AD84:AD85"/>
    <mergeCell ref="B84:B85"/>
    <mergeCell ref="C84:E85"/>
    <mergeCell ref="F84:G84"/>
    <mergeCell ref="H84:J84"/>
    <mergeCell ref="U84:V85"/>
    <mergeCell ref="W84:W85"/>
    <mergeCell ref="AU86:AV86"/>
    <mergeCell ref="AW86:AX86"/>
    <mergeCell ref="F87:G87"/>
    <mergeCell ref="H87:J87"/>
    <mergeCell ref="AU87:AV87"/>
    <mergeCell ref="AW87:AX87"/>
    <mergeCell ref="AD86:AD87"/>
    <mergeCell ref="AE86:AE87"/>
    <mergeCell ref="AF86:AF87"/>
    <mergeCell ref="AG86:AK87"/>
    <mergeCell ref="AL86:AM87"/>
    <mergeCell ref="AN86:AN87"/>
    <mergeCell ref="W86:W87"/>
    <mergeCell ref="X86:X87"/>
    <mergeCell ref="Y86:Y87"/>
    <mergeCell ref="Z86:Z87"/>
    <mergeCell ref="AA86:AB87"/>
    <mergeCell ref="AC86:AC87"/>
    <mergeCell ref="AW88:AX88"/>
    <mergeCell ref="F89:G89"/>
    <mergeCell ref="H89:J89"/>
    <mergeCell ref="AU89:AV89"/>
    <mergeCell ref="AW89:AX89"/>
    <mergeCell ref="B90:B91"/>
    <mergeCell ref="C90:E91"/>
    <mergeCell ref="F90:G90"/>
    <mergeCell ref="H90:J90"/>
    <mergeCell ref="U90:V91"/>
    <mergeCell ref="AE88:AE89"/>
    <mergeCell ref="AF88:AF89"/>
    <mergeCell ref="AG88:AK89"/>
    <mergeCell ref="AL88:AM89"/>
    <mergeCell ref="AN88:AN89"/>
    <mergeCell ref="AU88:AV88"/>
    <mergeCell ref="X88:X89"/>
    <mergeCell ref="Y88:Y89"/>
    <mergeCell ref="Z88:Z89"/>
    <mergeCell ref="AA88:AB89"/>
    <mergeCell ref="AC88:AC89"/>
    <mergeCell ref="AD88:AD89"/>
    <mergeCell ref="B88:B89"/>
    <mergeCell ref="C88:E89"/>
    <mergeCell ref="F88:G88"/>
    <mergeCell ref="H88:J88"/>
    <mergeCell ref="U88:V89"/>
    <mergeCell ref="W88:W89"/>
    <mergeCell ref="AU90:AV90"/>
    <mergeCell ref="AW90:AX90"/>
    <mergeCell ref="F91:G91"/>
    <mergeCell ref="H91:J91"/>
    <mergeCell ref="AU91:AV91"/>
    <mergeCell ref="AW91:AX91"/>
    <mergeCell ref="AD90:AD91"/>
    <mergeCell ref="AE90:AE91"/>
    <mergeCell ref="AF90:AF91"/>
    <mergeCell ref="AG90:AK91"/>
    <mergeCell ref="AL90:AM91"/>
    <mergeCell ref="AN90:AN91"/>
    <mergeCell ref="W90:W91"/>
    <mergeCell ref="X90:X91"/>
    <mergeCell ref="Y90:Y91"/>
    <mergeCell ref="Z90:Z91"/>
    <mergeCell ref="AA90:AB91"/>
    <mergeCell ref="AC90:AC91"/>
    <mergeCell ref="AW92:AX92"/>
    <mergeCell ref="F93:G93"/>
    <mergeCell ref="H93:J93"/>
    <mergeCell ref="AU93:AV93"/>
    <mergeCell ref="AW93:AX93"/>
    <mergeCell ref="B94:B95"/>
    <mergeCell ref="C94:E95"/>
    <mergeCell ref="F94:G94"/>
    <mergeCell ref="H94:J94"/>
    <mergeCell ref="U94:V95"/>
    <mergeCell ref="AE92:AE93"/>
    <mergeCell ref="AF92:AF93"/>
    <mergeCell ref="AG92:AK93"/>
    <mergeCell ref="AL92:AM93"/>
    <mergeCell ref="AN92:AN93"/>
    <mergeCell ref="AU92:AV92"/>
    <mergeCell ref="X92:X93"/>
    <mergeCell ref="Y92:Y93"/>
    <mergeCell ref="Z92:Z93"/>
    <mergeCell ref="AA92:AB93"/>
    <mergeCell ref="AC92:AC93"/>
    <mergeCell ref="AD92:AD93"/>
    <mergeCell ref="B92:B93"/>
    <mergeCell ref="C92:E93"/>
    <mergeCell ref="F92:G92"/>
    <mergeCell ref="H92:J92"/>
    <mergeCell ref="U92:V93"/>
    <mergeCell ref="W92:W93"/>
    <mergeCell ref="AU94:AV94"/>
    <mergeCell ref="AW94:AX94"/>
    <mergeCell ref="F95:G95"/>
    <mergeCell ref="H95:J95"/>
    <mergeCell ref="AU95:AV95"/>
    <mergeCell ref="AW95:AX95"/>
    <mergeCell ref="AD94:AD95"/>
    <mergeCell ref="AE94:AE95"/>
    <mergeCell ref="AF94:AF95"/>
    <mergeCell ref="AG94:AK95"/>
    <mergeCell ref="AL94:AM95"/>
    <mergeCell ref="AN94:AN95"/>
    <mergeCell ref="W94:W95"/>
    <mergeCell ref="X94:X95"/>
    <mergeCell ref="Y94:Y95"/>
    <mergeCell ref="Z94:Z95"/>
    <mergeCell ref="AA94:AB95"/>
    <mergeCell ref="AC94:AC95"/>
    <mergeCell ref="AW96:AX96"/>
    <mergeCell ref="F97:G97"/>
    <mergeCell ref="H97:J97"/>
    <mergeCell ref="AU97:AV97"/>
    <mergeCell ref="AW97:AX97"/>
    <mergeCell ref="B98:B99"/>
    <mergeCell ref="C98:E99"/>
    <mergeCell ref="F98:G98"/>
    <mergeCell ref="H98:J98"/>
    <mergeCell ref="U98:V99"/>
    <mergeCell ref="AE96:AE97"/>
    <mergeCell ref="AF96:AF97"/>
    <mergeCell ref="AG96:AK97"/>
    <mergeCell ref="AL96:AM97"/>
    <mergeCell ref="AN96:AN97"/>
    <mergeCell ref="AU96:AV96"/>
    <mergeCell ref="X96:X97"/>
    <mergeCell ref="Y96:Y97"/>
    <mergeCell ref="Z96:Z97"/>
    <mergeCell ref="AA96:AB97"/>
    <mergeCell ref="AC96:AC97"/>
    <mergeCell ref="AD96:AD97"/>
    <mergeCell ref="B96:B97"/>
    <mergeCell ref="C96:E97"/>
    <mergeCell ref="F96:G96"/>
    <mergeCell ref="H96:J96"/>
    <mergeCell ref="U96:V97"/>
    <mergeCell ref="W96:W97"/>
    <mergeCell ref="AU98:AV98"/>
    <mergeCell ref="AW98:AX98"/>
    <mergeCell ref="F99:G99"/>
    <mergeCell ref="H99:J99"/>
    <mergeCell ref="AU99:AV99"/>
    <mergeCell ref="AW99:AX99"/>
    <mergeCell ref="AD98:AD99"/>
    <mergeCell ref="AE98:AE99"/>
    <mergeCell ref="AF98:AF99"/>
    <mergeCell ref="AG98:AK99"/>
    <mergeCell ref="AL98:AM99"/>
    <mergeCell ref="AN98:AN99"/>
    <mergeCell ref="W98:W99"/>
    <mergeCell ref="X98:X99"/>
    <mergeCell ref="Y98:Y99"/>
    <mergeCell ref="Z98:Z99"/>
    <mergeCell ref="AA98:AB99"/>
    <mergeCell ref="AC98:AC99"/>
    <mergeCell ref="AW100:AX100"/>
    <mergeCell ref="F101:G101"/>
    <mergeCell ref="H101:J101"/>
    <mergeCell ref="AU101:AV101"/>
    <mergeCell ref="AW101:AX101"/>
    <mergeCell ref="B102:B103"/>
    <mergeCell ref="C102:E103"/>
    <mergeCell ref="F102:G102"/>
    <mergeCell ref="H102:J102"/>
    <mergeCell ref="U102:V103"/>
    <mergeCell ref="AE100:AE101"/>
    <mergeCell ref="AF100:AF101"/>
    <mergeCell ref="AG100:AK101"/>
    <mergeCell ref="AL100:AM101"/>
    <mergeCell ref="AN100:AN101"/>
    <mergeCell ref="AU100:AV100"/>
    <mergeCell ref="X100:X101"/>
    <mergeCell ref="Y100:Y101"/>
    <mergeCell ref="Z100:Z101"/>
    <mergeCell ref="AA100:AB101"/>
    <mergeCell ref="AC100:AC101"/>
    <mergeCell ref="AD100:AD101"/>
    <mergeCell ref="B100:B101"/>
    <mergeCell ref="C100:E101"/>
    <mergeCell ref="F100:G100"/>
    <mergeCell ref="H100:J100"/>
    <mergeCell ref="U100:V101"/>
    <mergeCell ref="W100:W101"/>
    <mergeCell ref="AU102:AV102"/>
    <mergeCell ref="AW102:AX102"/>
    <mergeCell ref="F103:G103"/>
    <mergeCell ref="H103:J103"/>
    <mergeCell ref="AU103:AV103"/>
    <mergeCell ref="AW103:AX103"/>
    <mergeCell ref="AD102:AD103"/>
    <mergeCell ref="AE102:AE103"/>
    <mergeCell ref="AF102:AF103"/>
    <mergeCell ref="AG102:AK103"/>
    <mergeCell ref="AL102:AM103"/>
    <mergeCell ref="AN102:AN103"/>
    <mergeCell ref="W102:W103"/>
    <mergeCell ref="X102:X103"/>
    <mergeCell ref="Y102:Y103"/>
    <mergeCell ref="Z102:Z103"/>
    <mergeCell ref="AA102:AB103"/>
    <mergeCell ref="AC102:AC103"/>
    <mergeCell ref="AW104:AX104"/>
    <mergeCell ref="F105:G105"/>
    <mergeCell ref="H105:J105"/>
    <mergeCell ref="AU105:AV105"/>
    <mergeCell ref="AW105:AX105"/>
    <mergeCell ref="B106:B107"/>
    <mergeCell ref="C106:E107"/>
    <mergeCell ref="F106:G106"/>
    <mergeCell ref="H106:J106"/>
    <mergeCell ref="U106:V107"/>
    <mergeCell ref="AE104:AE105"/>
    <mergeCell ref="AF104:AF105"/>
    <mergeCell ref="AG104:AK105"/>
    <mergeCell ref="AL104:AM105"/>
    <mergeCell ref="AN104:AN105"/>
    <mergeCell ref="AU104:AV104"/>
    <mergeCell ref="X104:X105"/>
    <mergeCell ref="Y104:Y105"/>
    <mergeCell ref="Z104:Z105"/>
    <mergeCell ref="AA104:AB105"/>
    <mergeCell ref="AC104:AC105"/>
    <mergeCell ref="AD104:AD105"/>
    <mergeCell ref="B104:B105"/>
    <mergeCell ref="C104:E105"/>
    <mergeCell ref="F104:G104"/>
    <mergeCell ref="H104:J104"/>
    <mergeCell ref="U104:V105"/>
    <mergeCell ref="W104:W105"/>
    <mergeCell ref="AU106:AV106"/>
    <mergeCell ref="AW106:AX106"/>
    <mergeCell ref="F107:G107"/>
    <mergeCell ref="H107:J107"/>
    <mergeCell ref="AU107:AV107"/>
    <mergeCell ref="AW107:AX107"/>
    <mergeCell ref="AD106:AD107"/>
    <mergeCell ref="AE106:AE107"/>
    <mergeCell ref="AF106:AF107"/>
    <mergeCell ref="AG106:AK107"/>
    <mergeCell ref="AL106:AM107"/>
    <mergeCell ref="AN106:AN107"/>
    <mergeCell ref="W106:W107"/>
    <mergeCell ref="X106:X107"/>
    <mergeCell ref="Y106:Y107"/>
    <mergeCell ref="Z106:Z107"/>
    <mergeCell ref="AA106:AB107"/>
    <mergeCell ref="AC106:AC107"/>
    <mergeCell ref="AW108:AX108"/>
    <mergeCell ref="F109:G109"/>
    <mergeCell ref="H109:J109"/>
    <mergeCell ref="AU109:AV109"/>
    <mergeCell ref="AW109:AX109"/>
    <mergeCell ref="B110:B111"/>
    <mergeCell ref="C110:E111"/>
    <mergeCell ref="F110:G110"/>
    <mergeCell ref="H110:J110"/>
    <mergeCell ref="U110:V111"/>
    <mergeCell ref="AE108:AE109"/>
    <mergeCell ref="AF108:AF109"/>
    <mergeCell ref="AG108:AK109"/>
    <mergeCell ref="AL108:AM109"/>
    <mergeCell ref="AN108:AN109"/>
    <mergeCell ref="AU108:AV108"/>
    <mergeCell ref="X108:X109"/>
    <mergeCell ref="Y108:Y109"/>
    <mergeCell ref="Z108:Z109"/>
    <mergeCell ref="AA108:AB109"/>
    <mergeCell ref="AC108:AC109"/>
    <mergeCell ref="AD108:AD109"/>
    <mergeCell ref="B108:B109"/>
    <mergeCell ref="C108:E109"/>
    <mergeCell ref="F108:G108"/>
    <mergeCell ref="H108:J108"/>
    <mergeCell ref="U108:V109"/>
    <mergeCell ref="W108:W109"/>
    <mergeCell ref="AU110:AV110"/>
    <mergeCell ref="AW110:AX110"/>
    <mergeCell ref="F111:G111"/>
    <mergeCell ref="H111:J111"/>
    <mergeCell ref="AU111:AV111"/>
    <mergeCell ref="AW111:AX111"/>
    <mergeCell ref="AD110:AD111"/>
    <mergeCell ref="AE110:AE111"/>
    <mergeCell ref="AF110:AF111"/>
    <mergeCell ref="AG110:AK111"/>
    <mergeCell ref="AL110:AM111"/>
    <mergeCell ref="AN110:AN111"/>
    <mergeCell ref="W110:W111"/>
    <mergeCell ref="X110:X111"/>
    <mergeCell ref="Y110:Y111"/>
    <mergeCell ref="Z110:Z111"/>
    <mergeCell ref="AA110:AB111"/>
    <mergeCell ref="AC110:AC111"/>
    <mergeCell ref="AW112:AX112"/>
    <mergeCell ref="F113:G113"/>
    <mergeCell ref="H113:J113"/>
    <mergeCell ref="AU113:AV113"/>
    <mergeCell ref="AW113:AX113"/>
    <mergeCell ref="B114:B115"/>
    <mergeCell ref="C114:E115"/>
    <mergeCell ref="F114:G114"/>
    <mergeCell ref="H114:J114"/>
    <mergeCell ref="U114:V115"/>
    <mergeCell ref="AE112:AE113"/>
    <mergeCell ref="AF112:AF113"/>
    <mergeCell ref="AG112:AK113"/>
    <mergeCell ref="AL112:AM113"/>
    <mergeCell ref="AN112:AN113"/>
    <mergeCell ref="AU112:AV112"/>
    <mergeCell ref="X112:X113"/>
    <mergeCell ref="Y112:Y113"/>
    <mergeCell ref="Z112:Z113"/>
    <mergeCell ref="AA112:AB113"/>
    <mergeCell ref="AC112:AC113"/>
    <mergeCell ref="AD112:AD113"/>
    <mergeCell ref="B112:B113"/>
    <mergeCell ref="C112:E113"/>
    <mergeCell ref="F112:G112"/>
    <mergeCell ref="H112:J112"/>
    <mergeCell ref="U112:V113"/>
    <mergeCell ref="W112:W113"/>
    <mergeCell ref="AU114:AV114"/>
    <mergeCell ref="AW114:AX114"/>
    <mergeCell ref="F115:G115"/>
    <mergeCell ref="H115:J115"/>
    <mergeCell ref="AU115:AV115"/>
    <mergeCell ref="AW115:AX115"/>
    <mergeCell ref="AD114:AD115"/>
    <mergeCell ref="AE114:AE115"/>
    <mergeCell ref="AF114:AF115"/>
    <mergeCell ref="AG114:AK115"/>
    <mergeCell ref="AL114:AM115"/>
    <mergeCell ref="AN114:AN115"/>
    <mergeCell ref="W114:W115"/>
    <mergeCell ref="X114:X115"/>
    <mergeCell ref="Y114:Y115"/>
    <mergeCell ref="Z114:Z115"/>
    <mergeCell ref="AA114:AB115"/>
    <mergeCell ref="AC114:AC115"/>
    <mergeCell ref="AW116:AX116"/>
    <mergeCell ref="F117:G117"/>
    <mergeCell ref="H117:J117"/>
    <mergeCell ref="AU117:AV117"/>
    <mergeCell ref="AW117:AX117"/>
    <mergeCell ref="B118:B119"/>
    <mergeCell ref="C118:E119"/>
    <mergeCell ref="F118:G118"/>
    <mergeCell ref="H118:J118"/>
    <mergeCell ref="U118:V119"/>
    <mergeCell ref="AE116:AE117"/>
    <mergeCell ref="AF116:AF117"/>
    <mergeCell ref="AG116:AK117"/>
    <mergeCell ref="AL116:AM117"/>
    <mergeCell ref="AN116:AN117"/>
    <mergeCell ref="AU116:AV116"/>
    <mergeCell ref="X116:X117"/>
    <mergeCell ref="Y116:Y117"/>
    <mergeCell ref="Z116:Z117"/>
    <mergeCell ref="AA116:AB117"/>
    <mergeCell ref="AC116:AC117"/>
    <mergeCell ref="AD116:AD117"/>
    <mergeCell ref="B116:B117"/>
    <mergeCell ref="C116:E117"/>
    <mergeCell ref="F116:G116"/>
    <mergeCell ref="H116:J116"/>
    <mergeCell ref="U116:V117"/>
    <mergeCell ref="W116:W117"/>
    <mergeCell ref="AU118:AV118"/>
    <mergeCell ref="AW118:AX118"/>
    <mergeCell ref="F119:G119"/>
    <mergeCell ref="H119:J119"/>
    <mergeCell ref="AU119:AV119"/>
    <mergeCell ref="AW119:AX119"/>
    <mergeCell ref="AD118:AD119"/>
    <mergeCell ref="AE118:AE119"/>
    <mergeCell ref="AF118:AF119"/>
    <mergeCell ref="AG118:AK119"/>
    <mergeCell ref="AL118:AM119"/>
    <mergeCell ref="AN118:AN119"/>
    <mergeCell ref="W118:W119"/>
    <mergeCell ref="X118:X119"/>
    <mergeCell ref="Y118:Y119"/>
    <mergeCell ref="Z118:Z119"/>
    <mergeCell ref="AA118:AB119"/>
    <mergeCell ref="AC118:AC119"/>
    <mergeCell ref="AW120:AX120"/>
    <mergeCell ref="F121:G121"/>
    <mergeCell ref="H121:J121"/>
    <mergeCell ref="AU121:AV121"/>
    <mergeCell ref="AW121:AX121"/>
    <mergeCell ref="B122:B123"/>
    <mergeCell ref="C122:E123"/>
    <mergeCell ref="F122:G122"/>
    <mergeCell ref="H122:J122"/>
    <mergeCell ref="U122:V123"/>
    <mergeCell ref="AE120:AE121"/>
    <mergeCell ref="AF120:AF121"/>
    <mergeCell ref="AG120:AK121"/>
    <mergeCell ref="AL120:AM121"/>
    <mergeCell ref="AN120:AN121"/>
    <mergeCell ref="AU120:AV120"/>
    <mergeCell ref="X120:X121"/>
    <mergeCell ref="Y120:Y121"/>
    <mergeCell ref="Z120:Z121"/>
    <mergeCell ref="AA120:AB121"/>
    <mergeCell ref="AC120:AC121"/>
    <mergeCell ref="AD120:AD121"/>
    <mergeCell ref="B120:B121"/>
    <mergeCell ref="C120:E121"/>
    <mergeCell ref="F120:G120"/>
    <mergeCell ref="H120:J120"/>
    <mergeCell ref="U120:V121"/>
    <mergeCell ref="W120:W121"/>
    <mergeCell ref="AU122:AV122"/>
    <mergeCell ref="AW122:AX122"/>
    <mergeCell ref="F123:G123"/>
    <mergeCell ref="H123:J123"/>
    <mergeCell ref="AU123:AV123"/>
    <mergeCell ref="AW123:AX123"/>
    <mergeCell ref="AD122:AD123"/>
    <mergeCell ref="AE122:AE123"/>
    <mergeCell ref="AF122:AF123"/>
    <mergeCell ref="AG122:AK123"/>
    <mergeCell ref="AL122:AM123"/>
    <mergeCell ref="AN122:AN123"/>
    <mergeCell ref="W122:W123"/>
    <mergeCell ref="X122:X123"/>
    <mergeCell ref="Y122:Y123"/>
    <mergeCell ref="Z122:Z123"/>
    <mergeCell ref="AA122:AB123"/>
    <mergeCell ref="AC122:AC123"/>
    <mergeCell ref="AW124:AX124"/>
    <mergeCell ref="F125:G125"/>
    <mergeCell ref="H125:J125"/>
    <mergeCell ref="AU125:AV125"/>
    <mergeCell ref="AW125:AX125"/>
    <mergeCell ref="B126:B127"/>
    <mergeCell ref="C126:E127"/>
    <mergeCell ref="F126:G126"/>
    <mergeCell ref="H126:J126"/>
    <mergeCell ref="U126:V127"/>
    <mergeCell ref="AE124:AE125"/>
    <mergeCell ref="AF124:AF125"/>
    <mergeCell ref="AG124:AK125"/>
    <mergeCell ref="AL124:AM125"/>
    <mergeCell ref="AN124:AN125"/>
    <mergeCell ref="AU124:AV124"/>
    <mergeCell ref="X124:X125"/>
    <mergeCell ref="Y124:Y125"/>
    <mergeCell ref="Z124:Z125"/>
    <mergeCell ref="AA124:AB125"/>
    <mergeCell ref="AC124:AC125"/>
    <mergeCell ref="AD124:AD125"/>
    <mergeCell ref="B124:B125"/>
    <mergeCell ref="C124:E125"/>
    <mergeCell ref="F124:G124"/>
    <mergeCell ref="H124:J124"/>
    <mergeCell ref="U124:V125"/>
    <mergeCell ref="W124:W125"/>
    <mergeCell ref="AU126:AV126"/>
    <mergeCell ref="AW126:AX126"/>
    <mergeCell ref="F127:G127"/>
    <mergeCell ref="H127:J127"/>
    <mergeCell ref="AU127:AV127"/>
    <mergeCell ref="AW127:AX127"/>
    <mergeCell ref="AD126:AD127"/>
    <mergeCell ref="AE126:AE127"/>
    <mergeCell ref="AF126:AF127"/>
    <mergeCell ref="AG126:AK127"/>
    <mergeCell ref="AL126:AM127"/>
    <mergeCell ref="AN126:AN127"/>
    <mergeCell ref="W126:W127"/>
    <mergeCell ref="X126:X127"/>
    <mergeCell ref="Y126:Y127"/>
    <mergeCell ref="Z126:Z127"/>
    <mergeCell ref="AA126:AB127"/>
    <mergeCell ref="AC126:AC127"/>
    <mergeCell ref="AW128:AX128"/>
    <mergeCell ref="F129:G129"/>
    <mergeCell ref="H129:J129"/>
    <mergeCell ref="AU129:AV129"/>
    <mergeCell ref="AW129:AX129"/>
    <mergeCell ref="B130:B131"/>
    <mergeCell ref="C130:E131"/>
    <mergeCell ref="F130:G130"/>
    <mergeCell ref="H130:J130"/>
    <mergeCell ref="U130:V131"/>
    <mergeCell ref="AE128:AE129"/>
    <mergeCell ref="AF128:AF129"/>
    <mergeCell ref="AG128:AK129"/>
    <mergeCell ref="AL128:AM129"/>
    <mergeCell ref="AN128:AN129"/>
    <mergeCell ref="AU128:AV128"/>
    <mergeCell ref="X128:X129"/>
    <mergeCell ref="Y128:Y129"/>
    <mergeCell ref="Z128:Z129"/>
    <mergeCell ref="AA128:AB129"/>
    <mergeCell ref="AC128:AC129"/>
    <mergeCell ref="AD128:AD129"/>
    <mergeCell ref="B128:B129"/>
    <mergeCell ref="C128:E129"/>
    <mergeCell ref="F128:G128"/>
    <mergeCell ref="H128:J128"/>
    <mergeCell ref="U128:V129"/>
    <mergeCell ref="W128:W129"/>
    <mergeCell ref="AU130:AV130"/>
    <mergeCell ref="AW130:AX130"/>
    <mergeCell ref="F131:G131"/>
    <mergeCell ref="H131:J131"/>
    <mergeCell ref="AU131:AV131"/>
    <mergeCell ref="AW131:AX131"/>
    <mergeCell ref="AD130:AD131"/>
    <mergeCell ref="AE130:AE131"/>
    <mergeCell ref="AF130:AF131"/>
    <mergeCell ref="AG130:AK131"/>
    <mergeCell ref="AL130:AM131"/>
    <mergeCell ref="AN130:AN131"/>
    <mergeCell ref="W130:W131"/>
    <mergeCell ref="X130:X131"/>
    <mergeCell ref="Y130:Y131"/>
    <mergeCell ref="Z130:Z131"/>
    <mergeCell ref="AA130:AB131"/>
    <mergeCell ref="AC130:AC131"/>
    <mergeCell ref="AW132:AX132"/>
    <mergeCell ref="F133:G133"/>
    <mergeCell ref="H133:J133"/>
    <mergeCell ref="AU133:AV133"/>
    <mergeCell ref="AW133:AX133"/>
    <mergeCell ref="B134:B135"/>
    <mergeCell ref="C134:E135"/>
    <mergeCell ref="F134:G134"/>
    <mergeCell ref="H134:J134"/>
    <mergeCell ref="U134:V135"/>
    <mergeCell ref="AE132:AE133"/>
    <mergeCell ref="AF132:AF133"/>
    <mergeCell ref="AG132:AK133"/>
    <mergeCell ref="AL132:AM133"/>
    <mergeCell ref="AN132:AN133"/>
    <mergeCell ref="AU132:AV132"/>
    <mergeCell ref="X132:X133"/>
    <mergeCell ref="Y132:Y133"/>
    <mergeCell ref="Z132:Z133"/>
    <mergeCell ref="AA132:AB133"/>
    <mergeCell ref="AC132:AC133"/>
    <mergeCell ref="AD132:AD133"/>
    <mergeCell ref="B132:B133"/>
    <mergeCell ref="C132:E133"/>
    <mergeCell ref="F132:G132"/>
    <mergeCell ref="H132:J132"/>
    <mergeCell ref="U132:V133"/>
    <mergeCell ref="W132:W133"/>
    <mergeCell ref="AU134:AV134"/>
    <mergeCell ref="AW134:AX134"/>
    <mergeCell ref="F135:G135"/>
    <mergeCell ref="H135:J135"/>
    <mergeCell ref="AU135:AV135"/>
    <mergeCell ref="AW135:AX135"/>
    <mergeCell ref="AD134:AD135"/>
    <mergeCell ref="AE134:AE135"/>
    <mergeCell ref="AF134:AF135"/>
    <mergeCell ref="AG134:AK135"/>
    <mergeCell ref="AL134:AM135"/>
    <mergeCell ref="AN134:AN135"/>
    <mergeCell ref="W134:W135"/>
    <mergeCell ref="X134:X135"/>
    <mergeCell ref="Y134:Y135"/>
    <mergeCell ref="Z134:Z135"/>
    <mergeCell ref="AA134:AB135"/>
    <mergeCell ref="AC134:AC135"/>
    <mergeCell ref="AW136:AX136"/>
    <mergeCell ref="F137:G137"/>
    <mergeCell ref="H137:J137"/>
    <mergeCell ref="AU137:AV137"/>
    <mergeCell ref="AW137:AX137"/>
    <mergeCell ref="B138:B139"/>
    <mergeCell ref="C138:E139"/>
    <mergeCell ref="F138:G138"/>
    <mergeCell ref="H138:J138"/>
    <mergeCell ref="U138:V139"/>
    <mergeCell ref="AE136:AE137"/>
    <mergeCell ref="AF136:AF137"/>
    <mergeCell ref="AG136:AK137"/>
    <mergeCell ref="AL136:AM137"/>
    <mergeCell ref="AN136:AN137"/>
    <mergeCell ref="AU136:AV136"/>
    <mergeCell ref="X136:X137"/>
    <mergeCell ref="Y136:Y137"/>
    <mergeCell ref="Z136:Z137"/>
    <mergeCell ref="AA136:AB137"/>
    <mergeCell ref="AC136:AC137"/>
    <mergeCell ref="AD136:AD137"/>
    <mergeCell ref="B136:B137"/>
    <mergeCell ref="C136:E137"/>
    <mergeCell ref="F136:G136"/>
    <mergeCell ref="H136:J136"/>
    <mergeCell ref="U136:V137"/>
    <mergeCell ref="W136:W137"/>
    <mergeCell ref="AU138:AV138"/>
    <mergeCell ref="AW138:AX138"/>
    <mergeCell ref="F139:G139"/>
    <mergeCell ref="H139:J139"/>
    <mergeCell ref="AU139:AV139"/>
    <mergeCell ref="AW139:AX139"/>
    <mergeCell ref="AD138:AD139"/>
    <mergeCell ref="AE138:AE139"/>
    <mergeCell ref="AF138:AF139"/>
    <mergeCell ref="AG138:AK139"/>
    <mergeCell ref="AL138:AM139"/>
    <mergeCell ref="AN138:AN139"/>
    <mergeCell ref="W138:W139"/>
    <mergeCell ref="X138:X139"/>
    <mergeCell ref="Y138:Y139"/>
    <mergeCell ref="Z138:Z139"/>
    <mergeCell ref="AA138:AB139"/>
    <mergeCell ref="AC138:AC139"/>
    <mergeCell ref="AW140:AX140"/>
    <mergeCell ref="F141:G141"/>
    <mergeCell ref="H141:J141"/>
    <mergeCell ref="AU141:AV141"/>
    <mergeCell ref="AW141:AX141"/>
    <mergeCell ref="B142:B143"/>
    <mergeCell ref="C142:E143"/>
    <mergeCell ref="F142:G142"/>
    <mergeCell ref="H142:J142"/>
    <mergeCell ref="U142:V143"/>
    <mergeCell ref="AE140:AE141"/>
    <mergeCell ref="AF140:AF141"/>
    <mergeCell ref="AG140:AK141"/>
    <mergeCell ref="AL140:AM141"/>
    <mergeCell ref="AN140:AN141"/>
    <mergeCell ref="AU140:AV140"/>
    <mergeCell ref="X140:X141"/>
    <mergeCell ref="Y140:Y141"/>
    <mergeCell ref="Z140:Z141"/>
    <mergeCell ref="AA140:AB141"/>
    <mergeCell ref="AC140:AC141"/>
    <mergeCell ref="AD140:AD141"/>
    <mergeCell ref="B140:B141"/>
    <mergeCell ref="C140:E141"/>
    <mergeCell ref="F140:G140"/>
    <mergeCell ref="H140:J140"/>
    <mergeCell ref="U140:V141"/>
    <mergeCell ref="W140:W141"/>
    <mergeCell ref="AU142:AV142"/>
    <mergeCell ref="AW142:AX142"/>
    <mergeCell ref="F143:G143"/>
    <mergeCell ref="H143:J143"/>
    <mergeCell ref="AU143:AV143"/>
    <mergeCell ref="AW143:AX143"/>
    <mergeCell ref="AD142:AD143"/>
    <mergeCell ref="AE142:AE143"/>
    <mergeCell ref="AF142:AF143"/>
    <mergeCell ref="AG142:AK143"/>
    <mergeCell ref="AL142:AM143"/>
    <mergeCell ref="AN142:AN143"/>
    <mergeCell ref="W142:W143"/>
    <mergeCell ref="X142:X143"/>
    <mergeCell ref="Y142:Y143"/>
    <mergeCell ref="Z142:Z143"/>
    <mergeCell ref="AA142:AB143"/>
    <mergeCell ref="AC142:AC143"/>
    <mergeCell ref="AW144:AX144"/>
    <mergeCell ref="F145:G145"/>
    <mergeCell ref="H145:J145"/>
    <mergeCell ref="AU145:AV145"/>
    <mergeCell ref="AW145:AX145"/>
    <mergeCell ref="B146:B147"/>
    <mergeCell ref="C146:E147"/>
    <mergeCell ref="F146:G146"/>
    <mergeCell ref="H146:J146"/>
    <mergeCell ref="U146:V147"/>
    <mergeCell ref="AE144:AE145"/>
    <mergeCell ref="AF144:AF145"/>
    <mergeCell ref="AG144:AK145"/>
    <mergeCell ref="AL144:AM145"/>
    <mergeCell ref="AN144:AN145"/>
    <mergeCell ref="AU144:AV144"/>
    <mergeCell ref="X144:X145"/>
    <mergeCell ref="Y144:Y145"/>
    <mergeCell ref="Z144:Z145"/>
    <mergeCell ref="AA144:AB145"/>
    <mergeCell ref="AC144:AC145"/>
    <mergeCell ref="AD144:AD145"/>
    <mergeCell ref="B144:B145"/>
    <mergeCell ref="C144:E145"/>
    <mergeCell ref="F144:G144"/>
    <mergeCell ref="H144:J144"/>
    <mergeCell ref="U144:V145"/>
    <mergeCell ref="W144:W145"/>
    <mergeCell ref="AU146:AV146"/>
    <mergeCell ref="AW146:AX146"/>
    <mergeCell ref="F147:G147"/>
    <mergeCell ref="H147:J147"/>
    <mergeCell ref="AU147:AV147"/>
    <mergeCell ref="AW147:AX147"/>
    <mergeCell ref="AD146:AD147"/>
    <mergeCell ref="AE146:AE147"/>
    <mergeCell ref="AF146:AF147"/>
    <mergeCell ref="AG146:AK147"/>
    <mergeCell ref="AL146:AM147"/>
    <mergeCell ref="AN146:AN147"/>
    <mergeCell ref="W146:W147"/>
    <mergeCell ref="X146:X147"/>
    <mergeCell ref="Y146:Y147"/>
    <mergeCell ref="Z146:Z147"/>
    <mergeCell ref="AA146:AB147"/>
    <mergeCell ref="AC146:AC147"/>
    <mergeCell ref="AW148:AX148"/>
    <mergeCell ref="F149:G149"/>
    <mergeCell ref="H149:J149"/>
    <mergeCell ref="AU149:AV149"/>
    <mergeCell ref="AW149:AX149"/>
    <mergeCell ref="B150:B151"/>
    <mergeCell ref="C150:E151"/>
    <mergeCell ref="F150:G150"/>
    <mergeCell ref="H150:J150"/>
    <mergeCell ref="U150:V151"/>
    <mergeCell ref="AE148:AE149"/>
    <mergeCell ref="AF148:AF149"/>
    <mergeCell ref="AG148:AK149"/>
    <mergeCell ref="AL148:AM149"/>
    <mergeCell ref="AN148:AN149"/>
    <mergeCell ref="AU148:AV148"/>
    <mergeCell ref="X148:X149"/>
    <mergeCell ref="Y148:Y149"/>
    <mergeCell ref="Z148:Z149"/>
    <mergeCell ref="AA148:AB149"/>
    <mergeCell ref="AC148:AC149"/>
    <mergeCell ref="AD148:AD149"/>
    <mergeCell ref="B148:B149"/>
    <mergeCell ref="C148:E149"/>
    <mergeCell ref="F148:G148"/>
    <mergeCell ref="H148:J148"/>
    <mergeCell ref="U148:V149"/>
    <mergeCell ref="W148:W149"/>
    <mergeCell ref="AU150:AV150"/>
    <mergeCell ref="AW150:AX150"/>
    <mergeCell ref="F151:G151"/>
    <mergeCell ref="H151:J151"/>
    <mergeCell ref="AU151:AV151"/>
    <mergeCell ref="AW151:AX151"/>
    <mergeCell ref="AD150:AD151"/>
    <mergeCell ref="AE150:AE151"/>
    <mergeCell ref="AF150:AF151"/>
    <mergeCell ref="AG150:AK151"/>
    <mergeCell ref="AL150:AM151"/>
    <mergeCell ref="AN150:AN151"/>
    <mergeCell ref="W150:W151"/>
    <mergeCell ref="X150:X151"/>
    <mergeCell ref="Y150:Y151"/>
    <mergeCell ref="Z150:Z151"/>
    <mergeCell ref="AA150:AB151"/>
    <mergeCell ref="AC150:AC151"/>
    <mergeCell ref="AW152:AX152"/>
    <mergeCell ref="F153:G153"/>
    <mergeCell ref="H153:J153"/>
    <mergeCell ref="AU153:AV153"/>
    <mergeCell ref="AW153:AX153"/>
    <mergeCell ref="B154:B155"/>
    <mergeCell ref="C154:E155"/>
    <mergeCell ref="F154:G154"/>
    <mergeCell ref="H154:J154"/>
    <mergeCell ref="U154:V155"/>
    <mergeCell ref="AE152:AE153"/>
    <mergeCell ref="AF152:AF153"/>
    <mergeCell ref="AG152:AK153"/>
    <mergeCell ref="AL152:AM153"/>
    <mergeCell ref="AN152:AN153"/>
    <mergeCell ref="AU152:AV152"/>
    <mergeCell ref="X152:X153"/>
    <mergeCell ref="Y152:Y153"/>
    <mergeCell ref="Z152:Z153"/>
    <mergeCell ref="AA152:AB153"/>
    <mergeCell ref="AC152:AC153"/>
    <mergeCell ref="AD152:AD153"/>
    <mergeCell ref="B152:B153"/>
    <mergeCell ref="C152:E153"/>
    <mergeCell ref="F152:G152"/>
    <mergeCell ref="H152:J152"/>
    <mergeCell ref="U152:V153"/>
    <mergeCell ref="W152:W153"/>
    <mergeCell ref="AU154:AV154"/>
    <mergeCell ref="AW154:AX154"/>
    <mergeCell ref="F155:G155"/>
    <mergeCell ref="H155:J155"/>
    <mergeCell ref="AU155:AV155"/>
    <mergeCell ref="AW155:AX155"/>
    <mergeCell ref="AD154:AD155"/>
    <mergeCell ref="AE154:AE155"/>
    <mergeCell ref="AF154:AF155"/>
    <mergeCell ref="AG154:AK155"/>
    <mergeCell ref="AL154:AM155"/>
    <mergeCell ref="AN154:AN155"/>
    <mergeCell ref="W154:W155"/>
    <mergeCell ref="X154:X155"/>
    <mergeCell ref="Y154:Y155"/>
    <mergeCell ref="Z154:Z155"/>
    <mergeCell ref="AA154:AB155"/>
    <mergeCell ref="AC154:AC155"/>
    <mergeCell ref="AW156:AX156"/>
    <mergeCell ref="F157:G157"/>
    <mergeCell ref="H157:J157"/>
    <mergeCell ref="AU157:AV157"/>
    <mergeCell ref="AW157:AX157"/>
    <mergeCell ref="B158:B159"/>
    <mergeCell ref="C158:E159"/>
    <mergeCell ref="F158:G158"/>
    <mergeCell ref="H158:J158"/>
    <mergeCell ref="U158:V159"/>
    <mergeCell ref="AE156:AE157"/>
    <mergeCell ref="AF156:AF157"/>
    <mergeCell ref="AG156:AK157"/>
    <mergeCell ref="AL156:AM157"/>
    <mergeCell ref="AN156:AN157"/>
    <mergeCell ref="AU156:AV156"/>
    <mergeCell ref="X156:X157"/>
    <mergeCell ref="Y156:Y157"/>
    <mergeCell ref="Z156:Z157"/>
    <mergeCell ref="AA156:AB157"/>
    <mergeCell ref="AC156:AC157"/>
    <mergeCell ref="AD156:AD157"/>
    <mergeCell ref="B156:B157"/>
    <mergeCell ref="C156:E157"/>
    <mergeCell ref="F156:G156"/>
    <mergeCell ref="H156:J156"/>
    <mergeCell ref="U156:V157"/>
    <mergeCell ref="W156:W157"/>
    <mergeCell ref="AU158:AV158"/>
    <mergeCell ref="AW158:AX158"/>
    <mergeCell ref="F159:G159"/>
    <mergeCell ref="H159:J159"/>
    <mergeCell ref="AU159:AV159"/>
    <mergeCell ref="AW159:AX159"/>
    <mergeCell ref="AD158:AD159"/>
    <mergeCell ref="AE158:AE159"/>
    <mergeCell ref="AF158:AF159"/>
    <mergeCell ref="AG158:AK159"/>
    <mergeCell ref="AL158:AM159"/>
    <mergeCell ref="AN158:AN159"/>
    <mergeCell ref="W158:W159"/>
    <mergeCell ref="X158:X159"/>
    <mergeCell ref="Y158:Y159"/>
    <mergeCell ref="Z158:Z159"/>
    <mergeCell ref="AA158:AB159"/>
    <mergeCell ref="AC158:AC159"/>
    <mergeCell ref="AW160:AX160"/>
    <mergeCell ref="F161:G161"/>
    <mergeCell ref="H161:J161"/>
    <mergeCell ref="AU161:AV161"/>
    <mergeCell ref="AW161:AX161"/>
    <mergeCell ref="B162:B163"/>
    <mergeCell ref="C162:E163"/>
    <mergeCell ref="F162:G162"/>
    <mergeCell ref="H162:J162"/>
    <mergeCell ref="U162:V163"/>
    <mergeCell ref="AE160:AE161"/>
    <mergeCell ref="AF160:AF161"/>
    <mergeCell ref="AG160:AK161"/>
    <mergeCell ref="AL160:AM161"/>
    <mergeCell ref="AN160:AN161"/>
    <mergeCell ref="AU160:AV160"/>
    <mergeCell ref="X160:X161"/>
    <mergeCell ref="Y160:Y161"/>
    <mergeCell ref="Z160:Z161"/>
    <mergeCell ref="AA160:AB161"/>
    <mergeCell ref="AC160:AC161"/>
    <mergeCell ref="AD160:AD161"/>
    <mergeCell ref="B160:B161"/>
    <mergeCell ref="C160:E161"/>
    <mergeCell ref="F160:G160"/>
    <mergeCell ref="H160:J160"/>
    <mergeCell ref="U160:V161"/>
    <mergeCell ref="W160:W161"/>
    <mergeCell ref="AU162:AV162"/>
    <mergeCell ref="AW162:AX162"/>
    <mergeCell ref="F163:G163"/>
    <mergeCell ref="H163:J163"/>
    <mergeCell ref="AU163:AV163"/>
    <mergeCell ref="AW163:AX163"/>
    <mergeCell ref="AD162:AD163"/>
    <mergeCell ref="AE162:AE163"/>
    <mergeCell ref="AF162:AF163"/>
    <mergeCell ref="AG162:AK163"/>
    <mergeCell ref="AL162:AM163"/>
    <mergeCell ref="AN162:AN163"/>
    <mergeCell ref="W162:W163"/>
    <mergeCell ref="X162:X163"/>
    <mergeCell ref="Y162:Y163"/>
    <mergeCell ref="Z162:Z163"/>
    <mergeCell ref="AA162:AB163"/>
    <mergeCell ref="AC162:AC163"/>
    <mergeCell ref="AW164:AX164"/>
    <mergeCell ref="F165:G165"/>
    <mergeCell ref="H165:J165"/>
    <mergeCell ref="AU165:AV165"/>
    <mergeCell ref="AW165:AX165"/>
    <mergeCell ref="B166:B167"/>
    <mergeCell ref="C166:E167"/>
    <mergeCell ref="F166:G166"/>
    <mergeCell ref="H166:J166"/>
    <mergeCell ref="U166:V167"/>
    <mergeCell ref="AE164:AE165"/>
    <mergeCell ref="AF164:AF165"/>
    <mergeCell ref="AG164:AK165"/>
    <mergeCell ref="AL164:AM165"/>
    <mergeCell ref="AN164:AN165"/>
    <mergeCell ref="AU164:AV164"/>
    <mergeCell ref="X164:X165"/>
    <mergeCell ref="Y164:Y165"/>
    <mergeCell ref="Z164:Z165"/>
    <mergeCell ref="AA164:AB165"/>
    <mergeCell ref="AC164:AC165"/>
    <mergeCell ref="AD164:AD165"/>
    <mergeCell ref="B164:B165"/>
    <mergeCell ref="C164:E165"/>
    <mergeCell ref="F164:G164"/>
    <mergeCell ref="H164:J164"/>
    <mergeCell ref="U164:V165"/>
    <mergeCell ref="W164:W165"/>
    <mergeCell ref="AU166:AV166"/>
    <mergeCell ref="AW166:AX166"/>
    <mergeCell ref="F167:G167"/>
    <mergeCell ref="H167:J167"/>
    <mergeCell ref="AU167:AV167"/>
    <mergeCell ref="AW167:AX167"/>
    <mergeCell ref="AD166:AD167"/>
    <mergeCell ref="AE166:AE167"/>
    <mergeCell ref="AF166:AF167"/>
    <mergeCell ref="AG166:AK167"/>
    <mergeCell ref="AL166:AM167"/>
    <mergeCell ref="AN166:AN167"/>
    <mergeCell ref="W166:W167"/>
    <mergeCell ref="X166:X167"/>
    <mergeCell ref="Y166:Y167"/>
    <mergeCell ref="Z166:Z167"/>
    <mergeCell ref="AA166:AB167"/>
    <mergeCell ref="AC166:AC167"/>
    <mergeCell ref="AW168:AX168"/>
    <mergeCell ref="F169:G169"/>
    <mergeCell ref="H169:J169"/>
    <mergeCell ref="AU169:AV169"/>
    <mergeCell ref="AW169:AX169"/>
    <mergeCell ref="AE168:AE169"/>
    <mergeCell ref="AF168:AF169"/>
    <mergeCell ref="AG168:AK169"/>
    <mergeCell ref="AL168:AM169"/>
    <mergeCell ref="AN168:AN169"/>
    <mergeCell ref="AU168:AV168"/>
    <mergeCell ref="X168:X169"/>
    <mergeCell ref="Y168:Y169"/>
    <mergeCell ref="Z168:Z169"/>
    <mergeCell ref="AA168:AB169"/>
    <mergeCell ref="AC168:AC169"/>
    <mergeCell ref="AD168:AD169"/>
    <mergeCell ref="B168:B169"/>
    <mergeCell ref="C168:E169"/>
    <mergeCell ref="F168:G168"/>
    <mergeCell ref="H168:J168"/>
    <mergeCell ref="U168:V169"/>
    <mergeCell ref="W168:W169"/>
    <mergeCell ref="M175:V175"/>
    <mergeCell ref="AA175:AF175"/>
    <mergeCell ref="AE172:AE173"/>
    <mergeCell ref="AF172:AF173"/>
    <mergeCell ref="AG172:AK173"/>
    <mergeCell ref="AL172:AM173"/>
    <mergeCell ref="AN172:AN173"/>
    <mergeCell ref="AU172:AV172"/>
    <mergeCell ref="X172:X173"/>
    <mergeCell ref="Y172:Y173"/>
    <mergeCell ref="Z172:Z173"/>
    <mergeCell ref="AA172:AB173"/>
    <mergeCell ref="AC172:AC173"/>
    <mergeCell ref="AD172:AD173"/>
    <mergeCell ref="AW172:AX172"/>
    <mergeCell ref="F173:G173"/>
    <mergeCell ref="H173:J173"/>
    <mergeCell ref="AU173:AV173"/>
    <mergeCell ref="AW173:AX173"/>
    <mergeCell ref="B172:B173"/>
    <mergeCell ref="C172:E173"/>
    <mergeCell ref="F172:G172"/>
    <mergeCell ref="H172:J172"/>
    <mergeCell ref="U172:V173"/>
    <mergeCell ref="W172:W173"/>
    <mergeCell ref="AU171:AV171"/>
    <mergeCell ref="AW171:AX171"/>
    <mergeCell ref="AD170:AD171"/>
    <mergeCell ref="AE170:AE171"/>
    <mergeCell ref="AF170:AF171"/>
    <mergeCell ref="AG170:AK171"/>
    <mergeCell ref="AL170:AM171"/>
    <mergeCell ref="AN170:AN171"/>
    <mergeCell ref="W170:W171"/>
    <mergeCell ref="X170:X171"/>
    <mergeCell ref="Y170:Y171"/>
    <mergeCell ref="Z170:Z171"/>
    <mergeCell ref="AA170:AB171"/>
    <mergeCell ref="AC170:AC171"/>
    <mergeCell ref="B170:B171"/>
    <mergeCell ref="C170:E171"/>
    <mergeCell ref="F170:G170"/>
    <mergeCell ref="H170:J170"/>
    <mergeCell ref="U170:V171"/>
    <mergeCell ref="AU170:AV170"/>
    <mergeCell ref="AW170:AX170"/>
    <mergeCell ref="F171:G171"/>
    <mergeCell ref="H171:J171"/>
  </mergeCells>
  <phoneticPr fontId="2"/>
  <conditionalFormatting sqref="U19:V19">
    <cfRule type="cellIs" dxfId="11" priority="16" stopIfTrue="1" operator="equal">
      <formula>0</formula>
    </cfRule>
  </conditionalFormatting>
  <conditionalFormatting sqref="X19">
    <cfRule type="expression" dxfId="10" priority="6" stopIfTrue="1">
      <formula>U19=1</formula>
    </cfRule>
    <cfRule type="expression" dxfId="9" priority="7" stopIfTrue="1">
      <formula>K18=""</formula>
    </cfRule>
    <cfRule type="expression" dxfId="8" priority="8">
      <formula>Z19&lt;=59</formula>
    </cfRule>
  </conditionalFormatting>
  <conditionalFormatting sqref="Y19">
    <cfRule type="expression" dxfId="7" priority="14" stopIfTrue="1">
      <formula>U19=1</formula>
    </cfRule>
  </conditionalFormatting>
  <conditionalFormatting sqref="Z19">
    <cfRule type="expression" dxfId="6" priority="13" stopIfTrue="1">
      <formula>U19=1</formula>
    </cfRule>
  </conditionalFormatting>
  <conditionalFormatting sqref="U20:V173">
    <cfRule type="cellIs" dxfId="5" priority="12" stopIfTrue="1" operator="equal">
      <formula>0</formula>
    </cfRule>
  </conditionalFormatting>
  <conditionalFormatting sqref="X20:X173">
    <cfRule type="expression" dxfId="4" priority="4" stopIfTrue="1">
      <formula>U20=1</formula>
    </cfRule>
    <cfRule type="expression" dxfId="3" priority="5" stopIfTrue="1">
      <formula>K20=""</formula>
    </cfRule>
    <cfRule type="expression" dxfId="2" priority="11">
      <formula>Z20&lt;=59</formula>
    </cfRule>
  </conditionalFormatting>
  <conditionalFormatting sqref="Z20:Z173">
    <cfRule type="expression" dxfId="1" priority="3" stopIfTrue="1">
      <formula>U20=1</formula>
    </cfRule>
  </conditionalFormatting>
  <conditionalFormatting sqref="Y20:Y173">
    <cfRule type="expression" dxfId="0" priority="1" stopIfTrue="1">
      <formula>U20=1</formula>
    </cfRule>
  </conditionalFormatting>
  <dataValidations count="2">
    <dataValidation type="list" showInputMessage="1" showErrorMessage="1" prompt="分単位まで取得する場合は_x000a__x000a_１日に満たない残余日数を全て取得する場合_x000a__x000a_又は_x000a__x000a_振休４の残りの勤務時間を全て年休にする場合_x000a__x000a_のみ取得できます。" sqref="B18:B173">
      <formula1>$BC$13:$BC$14</formula1>
    </dataValidation>
    <dataValidation type="list" allowBlank="1" showInputMessage="1" showErrorMessage="1" prompt="課業中と長期休業中の休憩時間が違う場合は、長期休業中に休暇を取得する場合『休業中』を選択してください。" sqref="C18:E173">
      <formula1>$BC$10:$BC$11</formula1>
    </dataValidation>
  </dataValidations>
  <pageMargins left="0.55118110236220474" right="0" top="0.39370078740157483" bottom="0.39370078740157483" header="0.51181102362204722" footer="0.51181102362204722"/>
  <pageSetup paperSize="9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C9"/>
  <sheetViews>
    <sheetView workbookViewId="0">
      <selection activeCell="A7" sqref="A7"/>
    </sheetView>
  </sheetViews>
  <sheetFormatPr defaultRowHeight="13.5" x14ac:dyDescent="0.15"/>
  <sheetData>
    <row r="7" spans="1:3" x14ac:dyDescent="0.15">
      <c r="A7" s="2">
        <v>0.51736111111111105</v>
      </c>
      <c r="C7">
        <f>IF(A7&gt;=TIMEVALUE("7:00:00"),0,8)</f>
        <v>0</v>
      </c>
    </row>
    <row r="8" spans="1:3" x14ac:dyDescent="0.15">
      <c r="C8" s="1">
        <f>CEILING(A7,1/24)*24</f>
        <v>13</v>
      </c>
    </row>
    <row r="9" spans="1:3" x14ac:dyDescent="0.15">
      <c r="C9">
        <f>HOUR(A7)</f>
        <v>12</v>
      </c>
    </row>
  </sheetData>
  <phoneticPr fontId="2"/>
  <pageMargins left="0.7" right="0.7" top="0.75" bottom="0.75" header="0.3" footer="0.3"/>
  <pageSetup paperSize="9" orientation="portrait" r:id="rId1"/>
</worksheet>
</file>