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workbookProtection lockStructure="1"/>
  <bookViews>
    <workbookView xWindow="480" yWindow="120" windowWidth="18315" windowHeight="13665"/>
  </bookViews>
  <sheets>
    <sheet name="見本" sheetId="1" r:id="rId1"/>
    <sheet name="地区及び学校リスト" sheetId="2" r:id="rId2"/>
    <sheet name="調定金額" sheetId="5" r:id="rId3"/>
  </sheets>
  <externalReferences>
    <externalReference r:id="rId4"/>
  </externalReferences>
  <definedNames>
    <definedName name="_xlnm._FilterDatabase" localSheetId="2" hidden="1">調定金額!#REF!</definedName>
    <definedName name="お知らせ_印刷日">[1]欠食払戻申請!$Q$1</definedName>
    <definedName name="窪川">地区及び学校リスト!$C$5:$C$14</definedName>
    <definedName name="十和">地区及び学校リスト!$E$5:$E$8</definedName>
    <definedName name="小_月額_牛停">調定金額!$C$6</definedName>
    <definedName name="小_月額_準要">調定金額!$C$7</definedName>
    <definedName name="小_月額_準要･牛停">調定金額!$C$8</definedName>
    <definedName name="小_月額_通常">調定金額!$C$5</definedName>
    <definedName name="小_日額_牛停">調定金額!$D$6</definedName>
    <definedName name="小_日額_準要">調定金額!$D$7</definedName>
    <definedName name="小_日額_準要・牛停">調定金額!$D$8</definedName>
    <definedName name="小_日額_通常">調定金額!$D$5</definedName>
    <definedName name="大正">地区及び学校リスト!$D$5:$D$8</definedName>
    <definedName name="中_月額_牛停">調定金額!$E$6</definedName>
    <definedName name="中_月額_準要">調定金額!$E$7</definedName>
    <definedName name="中_月額_準要・牛停">調定金額!$E$8</definedName>
    <definedName name="中_月額_通常">調定金額!$E$5</definedName>
    <definedName name="中_日額_牛停">調定金額!$F$6</definedName>
    <definedName name="中_日額_準要">調定金額!$F$7</definedName>
    <definedName name="中_日額_準要・牛停">調定金額!$F$8</definedName>
    <definedName name="中_日額_通常">調定金額!$F$5</definedName>
  </definedNames>
  <calcPr calcId="125725"/>
</workbook>
</file>

<file path=xl/calcChain.xml><?xml version="1.0" encoding="utf-8"?>
<calcChain xmlns="http://schemas.openxmlformats.org/spreadsheetml/2006/main">
  <c r="W1" i="1"/>
  <c r="F9" i="5" l="1"/>
  <c r="E9"/>
  <c r="D9"/>
  <c r="C9"/>
  <c r="F8"/>
  <c r="E8"/>
  <c r="D8"/>
  <c r="C8"/>
  <c r="F7"/>
  <c r="E7"/>
  <c r="D7"/>
  <c r="C7"/>
  <c r="AD43" i="1" l="1"/>
  <c r="AA43"/>
  <c r="AD42"/>
  <c r="AA42"/>
  <c r="V30"/>
  <c r="R30"/>
  <c r="Z30" s="1"/>
  <c r="S38" s="1"/>
  <c r="U28"/>
  <c r="Q28"/>
  <c r="U26"/>
  <c r="Q26"/>
  <c r="U24"/>
  <c r="Q24"/>
  <c r="Y18"/>
  <c r="U18"/>
  <c r="Y26" l="1"/>
  <c r="S34" s="1"/>
</calcChain>
</file>

<file path=xl/sharedStrings.xml><?xml version="1.0" encoding="utf-8"?>
<sst xmlns="http://schemas.openxmlformats.org/spreadsheetml/2006/main" count="95" uniqueCount="82">
  <si>
    <t>電話　0880-22-2737</t>
    <rPh sb="0" eb="2">
      <t>デンワ</t>
    </rPh>
    <phoneticPr fontId="4"/>
  </si>
  <si>
    <t>１．給食停止期間　：</t>
    <rPh sb="2" eb="4">
      <t>キュウショク</t>
    </rPh>
    <rPh sb="4" eb="6">
      <t>テイシ</t>
    </rPh>
    <rPh sb="6" eb="8">
      <t>キカン</t>
    </rPh>
    <phoneticPr fontId="4"/>
  </si>
  <si>
    <t>２．理由　　　　　：</t>
    <rPh sb="2" eb="4">
      <t>リユウ</t>
    </rPh>
    <phoneticPr fontId="4"/>
  </si>
  <si>
    <t>３．日数　　　　　：</t>
    <rPh sb="2" eb="4">
      <t>ニッスウ</t>
    </rPh>
    <phoneticPr fontId="4"/>
  </si>
  <si>
    <t>４．払戻金額　　　：</t>
    <rPh sb="2" eb="6">
      <t>ハライモドシキンガク</t>
    </rPh>
    <phoneticPr fontId="4"/>
  </si>
  <si>
    <t>通常</t>
    <rPh sb="0" eb="2">
      <t>ツウジョウ</t>
    </rPh>
    <phoneticPr fontId="4"/>
  </si>
  <si>
    <t>×</t>
    <phoneticPr fontId="4"/>
  </si>
  <si>
    <t>=</t>
    <phoneticPr fontId="4"/>
  </si>
  <si>
    <t>準要保護</t>
    <rPh sb="0" eb="4">
      <t>ジュンヨウホゴ</t>
    </rPh>
    <phoneticPr fontId="4"/>
  </si>
  <si>
    <t>×</t>
    <phoneticPr fontId="4"/>
  </si>
  <si>
    <t>=</t>
    <phoneticPr fontId="4"/>
  </si>
  <si>
    <t>牛乳欠食</t>
    <rPh sb="0" eb="4">
      <t>ギュウニュウケッショク</t>
    </rPh>
    <phoneticPr fontId="4"/>
  </si>
  <si>
    <t>×</t>
    <phoneticPr fontId="4"/>
  </si>
  <si>
    <t>=</t>
    <phoneticPr fontId="4"/>
  </si>
  <si>
    <t>準要・牛乳欠食</t>
    <rPh sb="0" eb="1">
      <t>ジュン</t>
    </rPh>
    <rPh sb="1" eb="2">
      <t>ヨウ</t>
    </rPh>
    <rPh sb="3" eb="5">
      <t>ギュウニュウ</t>
    </rPh>
    <rPh sb="5" eb="7">
      <t>ケッショク</t>
    </rPh>
    <phoneticPr fontId="4"/>
  </si>
  <si>
    <t>×</t>
    <phoneticPr fontId="4"/>
  </si>
  <si>
    <t>=</t>
    <phoneticPr fontId="4"/>
  </si>
  <si>
    <t>５．口座引落金額　：</t>
    <rPh sb="2" eb="8">
      <t>コウザヒキオトシキンガク</t>
    </rPh>
    <phoneticPr fontId="4"/>
  </si>
  <si>
    <t>※</t>
    <phoneticPr fontId="4"/>
  </si>
  <si>
    <t>上記金額の算定は料金区分「通常」の場合です。</t>
    <rPh sb="0" eb="2">
      <t>ジョウキ</t>
    </rPh>
    <rPh sb="2" eb="4">
      <t>キンガク</t>
    </rPh>
    <rPh sb="5" eb="7">
      <t>サンテイ</t>
    </rPh>
    <rPh sb="8" eb="10">
      <t>リョウキン</t>
    </rPh>
    <rPh sb="10" eb="12">
      <t>クブン</t>
    </rPh>
    <rPh sb="13" eb="15">
      <t>ツウジョウ</t>
    </rPh>
    <rPh sb="17" eb="19">
      <t>バアイ</t>
    </rPh>
    <phoneticPr fontId="4"/>
  </si>
  <si>
    <t>料金区分</t>
    <rPh sb="0" eb="2">
      <t>リョウキン</t>
    </rPh>
    <rPh sb="2" eb="4">
      <t>クブン</t>
    </rPh>
    <phoneticPr fontId="4"/>
  </si>
  <si>
    <t>月額</t>
    <rPh sb="0" eb="2">
      <t>ゲツガク</t>
    </rPh>
    <phoneticPr fontId="4"/>
  </si>
  <si>
    <t>1食単価</t>
    <rPh sb="1" eb="2">
      <t>ショク</t>
    </rPh>
    <rPh sb="2" eb="4">
      <t>タンカ</t>
    </rPh>
    <phoneticPr fontId="4"/>
  </si>
  <si>
    <t>実際の口座引落金額については料金区分に従って個人毎に算定しています。</t>
    <rPh sb="0" eb="2">
      <t>ジッサイ</t>
    </rPh>
    <rPh sb="3" eb="5">
      <t>コウザ</t>
    </rPh>
    <rPh sb="5" eb="7">
      <t>ヒキオトシ</t>
    </rPh>
    <rPh sb="7" eb="9">
      <t>キンガク</t>
    </rPh>
    <rPh sb="14" eb="16">
      <t>リョウキン</t>
    </rPh>
    <rPh sb="16" eb="18">
      <t>クブン</t>
    </rPh>
    <rPh sb="19" eb="20">
      <t>シタガ</t>
    </rPh>
    <rPh sb="22" eb="24">
      <t>コジン</t>
    </rPh>
    <rPh sb="24" eb="25">
      <t>ゴト</t>
    </rPh>
    <rPh sb="26" eb="28">
      <t>サンテイ</t>
    </rPh>
    <phoneticPr fontId="4"/>
  </si>
  <si>
    <t>通常</t>
    <rPh sb="0" eb="1">
      <t>ツウ</t>
    </rPh>
    <rPh sb="1" eb="2">
      <t>ジョウ</t>
    </rPh>
    <phoneticPr fontId="4"/>
  </si>
  <si>
    <t>料金区分は4月の給食費決定通知書に記載していますのでご確認下さい。</t>
    <rPh sb="0" eb="2">
      <t>リョウキン</t>
    </rPh>
    <rPh sb="2" eb="4">
      <t>クブン</t>
    </rPh>
    <rPh sb="6" eb="7">
      <t>ガツ</t>
    </rPh>
    <rPh sb="8" eb="11">
      <t>キュウショクヒ</t>
    </rPh>
    <rPh sb="11" eb="13">
      <t>ケッテイ</t>
    </rPh>
    <rPh sb="13" eb="16">
      <t>ツウチショ</t>
    </rPh>
    <rPh sb="17" eb="19">
      <t>キサイ</t>
    </rPh>
    <rPh sb="27" eb="29">
      <t>カクニン</t>
    </rPh>
    <rPh sb="29" eb="30">
      <t>クダ</t>
    </rPh>
    <phoneticPr fontId="4"/>
  </si>
  <si>
    <t>牛乳欠食</t>
    <rPh sb="0" eb="2">
      <t>ギュウニュウ</t>
    </rPh>
    <rPh sb="2" eb="4">
      <t>ケッショク</t>
    </rPh>
    <phoneticPr fontId="4"/>
  </si>
  <si>
    <t xml:space="preserve"> ※「準」の方は半額。</t>
    <rPh sb="3" eb="4">
      <t>ジュン</t>
    </rPh>
    <rPh sb="6" eb="7">
      <t>カタ</t>
    </rPh>
    <rPh sb="8" eb="10">
      <t>ハンガク</t>
    </rPh>
    <phoneticPr fontId="4"/>
  </si>
  <si>
    <t>納付書払いの方については、納付書の金額をお支払い下さい。</t>
    <rPh sb="24" eb="25">
      <t>クダ</t>
    </rPh>
    <phoneticPr fontId="4"/>
  </si>
  <si>
    <t>払戻金額については３月分の納付書にて調整させて頂きます。</t>
    <rPh sb="11" eb="12">
      <t>ブン</t>
    </rPh>
    <rPh sb="13" eb="16">
      <t>ノウフショ</t>
    </rPh>
    <rPh sb="18" eb="20">
      <t>チョウセイ</t>
    </rPh>
    <phoneticPr fontId="4"/>
  </si>
  <si>
    <t xml:space="preserve">○○年生 </t>
    <phoneticPr fontId="4"/>
  </si>
  <si>
    <t>○月分給食費変更のお知らせ</t>
    <rPh sb="1" eb="2">
      <t>ガツ</t>
    </rPh>
    <rPh sb="2" eb="3">
      <t>ブン</t>
    </rPh>
    <rPh sb="3" eb="6">
      <t>キュウショクヒ</t>
    </rPh>
    <rPh sb="6" eb="8">
      <t>ヘンコウ</t>
    </rPh>
    <rPh sb="10" eb="11">
      <t>シ</t>
    </rPh>
    <phoneticPr fontId="4"/>
  </si>
  <si>
    <t>○月○日</t>
    <rPh sb="1" eb="2">
      <t>ガツ</t>
    </rPh>
    <rPh sb="3" eb="4">
      <t>ニチ</t>
    </rPh>
    <phoneticPr fontId="4"/>
  </si>
  <si>
    <t>○○○</t>
    <phoneticPr fontId="4"/>
  </si>
  <si>
    <t>、</t>
    <phoneticPr fontId="4"/>
  </si>
  <si>
    <t>○日</t>
    <rPh sb="1" eb="2">
      <t>ニチ</t>
    </rPh>
    <phoneticPr fontId="4"/>
  </si>
  <si>
    <t>○○円</t>
    <rPh sb="2" eb="3">
      <t>エン</t>
    </rPh>
    <phoneticPr fontId="4"/>
  </si>
  <si>
    <t>ご不明な点等がありましたら、○○学校給食センター給食費担当者までお問合せ下さい。</t>
    <rPh sb="1" eb="3">
      <t>フメイ</t>
    </rPh>
    <rPh sb="4" eb="5">
      <t>テン</t>
    </rPh>
    <rPh sb="5" eb="6">
      <t>ナド</t>
    </rPh>
    <rPh sb="16" eb="18">
      <t>ガッコウ</t>
    </rPh>
    <rPh sb="18" eb="20">
      <t>キュウショク</t>
    </rPh>
    <rPh sb="24" eb="27">
      <t>キュウショクヒ</t>
    </rPh>
    <rPh sb="27" eb="29">
      <t>タントウ</t>
    </rPh>
    <rPh sb="29" eb="30">
      <t>シャ</t>
    </rPh>
    <rPh sb="33" eb="35">
      <t>トイアワ</t>
    </rPh>
    <rPh sb="36" eb="37">
      <t>クダ</t>
    </rPh>
    <phoneticPr fontId="4"/>
  </si>
  <si>
    <t>窪川</t>
    <rPh sb="0" eb="2">
      <t>クボカワ</t>
    </rPh>
    <phoneticPr fontId="4"/>
  </si>
  <si>
    <t>大正</t>
    <rPh sb="0" eb="2">
      <t>タイショウ</t>
    </rPh>
    <phoneticPr fontId="4"/>
  </si>
  <si>
    <t>十和</t>
    <rPh sb="0" eb="2">
      <t>トオワ</t>
    </rPh>
    <phoneticPr fontId="4"/>
  </si>
  <si>
    <t>仁井田小</t>
  </si>
  <si>
    <t>田野々小</t>
  </si>
  <si>
    <t>十川小</t>
  </si>
  <si>
    <t>影野小</t>
  </si>
  <si>
    <t>北ノ川小</t>
  </si>
  <si>
    <t>昭和小</t>
  </si>
  <si>
    <t>七里小</t>
  </si>
  <si>
    <t>大正中</t>
  </si>
  <si>
    <t>十川中</t>
  </si>
  <si>
    <t>米奥小</t>
  </si>
  <si>
    <t>北ノ川中</t>
  </si>
  <si>
    <t>昭和中</t>
  </si>
  <si>
    <t>窪川小</t>
  </si>
  <si>
    <t>川口小</t>
  </si>
  <si>
    <t>東又小</t>
  </si>
  <si>
    <t>興津小</t>
  </si>
  <si>
    <t>窪川中</t>
  </si>
  <si>
    <t>興津中</t>
  </si>
  <si>
    <t>区分</t>
    <rPh sb="0" eb="2">
      <t>クブン</t>
    </rPh>
    <phoneticPr fontId="4"/>
  </si>
  <si>
    <t>小学校_月額</t>
    <rPh sb="0" eb="3">
      <t>ショウガッコウ</t>
    </rPh>
    <rPh sb="4" eb="5">
      <t>ゲツ</t>
    </rPh>
    <rPh sb="5" eb="6">
      <t>ガク</t>
    </rPh>
    <phoneticPr fontId="4"/>
  </si>
  <si>
    <t>小学校_日額</t>
    <rPh sb="0" eb="3">
      <t>ショウガッコウ</t>
    </rPh>
    <rPh sb="4" eb="6">
      <t>ニチガク</t>
    </rPh>
    <phoneticPr fontId="4"/>
  </si>
  <si>
    <t>中学校_月額</t>
    <rPh sb="0" eb="3">
      <t>チュウガッコウ</t>
    </rPh>
    <rPh sb="4" eb="5">
      <t>ゲツ</t>
    </rPh>
    <rPh sb="5" eb="6">
      <t>ガク</t>
    </rPh>
    <phoneticPr fontId="4"/>
  </si>
  <si>
    <t>中学校_日額</t>
    <rPh sb="0" eb="1">
      <t>チュウ</t>
    </rPh>
    <rPh sb="1" eb="3">
      <t>ガッコウ</t>
    </rPh>
    <rPh sb="4" eb="6">
      <t>ニチガク</t>
    </rPh>
    <phoneticPr fontId="4"/>
  </si>
  <si>
    <t>牛停</t>
    <rPh sb="0" eb="1">
      <t>ウシ</t>
    </rPh>
    <rPh sb="1" eb="2">
      <t>テイ</t>
    </rPh>
    <phoneticPr fontId="4"/>
  </si>
  <si>
    <t>準要</t>
    <rPh sb="0" eb="1">
      <t>ジュン</t>
    </rPh>
    <rPh sb="1" eb="2">
      <t>ヨウ</t>
    </rPh>
    <phoneticPr fontId="4"/>
  </si>
  <si>
    <t>準要/牛停</t>
    <rPh sb="0" eb="1">
      <t>ジュン</t>
    </rPh>
    <rPh sb="1" eb="2">
      <t>ヨウ</t>
    </rPh>
    <rPh sb="3" eb="4">
      <t>ギュウ</t>
    </rPh>
    <rPh sb="4" eb="5">
      <t>テイ</t>
    </rPh>
    <phoneticPr fontId="4"/>
  </si>
  <si>
    <t>要</t>
    <rPh sb="0" eb="1">
      <t>ヨウ</t>
    </rPh>
    <phoneticPr fontId="4"/>
  </si>
  <si>
    <t>2-3</t>
  </si>
  <si>
    <t>3-2</t>
  </si>
  <si>
    <t>3-3</t>
  </si>
  <si>
    <t>その他</t>
    <rPh sb="2" eb="3">
      <t>タ</t>
    </rPh>
    <phoneticPr fontId="4"/>
  </si>
  <si>
    <t>支援員</t>
    <rPh sb="0" eb="2">
      <t>シエン</t>
    </rPh>
    <rPh sb="2" eb="3">
      <t>イン</t>
    </rPh>
    <phoneticPr fontId="4"/>
  </si>
  <si>
    <t>教職員</t>
    <rPh sb="0" eb="3">
      <t>キョウショクイン</t>
    </rPh>
    <phoneticPr fontId="4"/>
  </si>
  <si>
    <t>6年</t>
    <rPh sb="1" eb="2">
      <t>ネン</t>
    </rPh>
    <phoneticPr fontId="4"/>
  </si>
  <si>
    <t>5年</t>
    <rPh sb="1" eb="2">
      <t>ネン</t>
    </rPh>
    <phoneticPr fontId="4"/>
  </si>
  <si>
    <t>4年</t>
    <rPh sb="1" eb="2">
      <t>ネン</t>
    </rPh>
    <phoneticPr fontId="4"/>
  </si>
  <si>
    <t>3年</t>
    <rPh sb="1" eb="2">
      <t>ネン</t>
    </rPh>
    <phoneticPr fontId="4"/>
  </si>
  <si>
    <t>2年</t>
    <rPh sb="1" eb="2">
      <t>ネン</t>
    </rPh>
    <phoneticPr fontId="4"/>
  </si>
  <si>
    <t>1年</t>
    <rPh sb="1" eb="2">
      <t>ネン</t>
    </rPh>
    <phoneticPr fontId="4"/>
  </si>
  <si>
    <t>3-1</t>
    <phoneticPr fontId="4"/>
  </si>
  <si>
    <t>○○</t>
    <phoneticPr fontId="4"/>
  </si>
</sst>
</file>

<file path=xl/styles.xml><?xml version="1.0" encoding="utf-8"?>
<styleSheet xmlns="http://schemas.openxmlformats.org/spreadsheetml/2006/main">
  <numFmts count="15">
    <numFmt numFmtId="6" formatCode="&quot;¥&quot;#,##0;[Red]&quot;¥&quot;\-#,##0"/>
    <numFmt numFmtId="176" formatCode="[$-411]ggge&quot;年&quot;m&quot;月&quot;d&quot;日&quot;;@"/>
    <numFmt numFmtId="177" formatCode="@&quot;学校&quot;"/>
    <numFmt numFmtId="178" formatCode="@&quot;保護者　様&quot;"/>
    <numFmt numFmtId="179" formatCode="0_ &quot;月&quot;&quot;分&quot;&quot;給&quot;&quot;食&quot;&quot;費&quot;&quot;変&quot;&quot;更&quot;&quot;の&quot;&quot;お&quot;&quot;知&quot;&quot;ら&quot;&quot;せ&quot;"/>
    <numFmt numFmtId="180" formatCode="m&quot;月&quot;d&quot;日&quot;;@"/>
    <numFmt numFmtId="181" formatCode="d&quot;日&quot;;@"/>
    <numFmt numFmtId="182" formatCode="@&quot;の&quot;&quot;た&quot;&quot;め&quot;"/>
    <numFmt numFmtId="183" formatCode="0&quot;日&quot;"/>
    <numFmt numFmtId="184" formatCode="0&quot;円&quot;"/>
    <numFmt numFmtId="185" formatCode="#,##0&quot;円&quot;"/>
    <numFmt numFmtId="186" formatCode="#,##0_);[Red]\(#,##0\)"/>
    <numFmt numFmtId="187" formatCode="&quot;四&quot;&quot;万&quot;&quot;十&quot;&quot;町&quot;@&quot;学&quot;&quot;校&quot;&quot;給&quot;&quot;食&quot;&quot;セ&quot;&quot;ン&quot;&quot;タ&quot;&quot;ー&quot;"/>
    <numFmt numFmtId="188" formatCode="m/d;@"/>
    <numFmt numFmtId="189" formatCode="#,##0_ "/>
  </numFmts>
  <fonts count="9">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HG丸ｺﾞｼｯｸM-PRO"/>
      <family val="3"/>
      <charset val="128"/>
    </font>
    <font>
      <sz val="6"/>
      <name val="ＭＳ Ｐゴシック"/>
      <family val="3"/>
      <charset val="128"/>
    </font>
    <font>
      <sz val="10"/>
      <name val="HG丸ｺﾞｼｯｸM-PRO"/>
      <family val="3"/>
      <charset val="128"/>
    </font>
    <font>
      <sz val="10"/>
      <name val="ＭＳ Ｐゴシック"/>
      <family val="3"/>
      <charset val="128"/>
    </font>
    <font>
      <sz val="11"/>
      <name val="HGP教科書体"/>
      <family val="1"/>
      <charset val="128"/>
    </font>
    <font>
      <sz val="11"/>
      <color rgb="FFFF0000"/>
      <name val="HGP教科書体"/>
      <family val="1"/>
      <charset val="128"/>
    </font>
  </fonts>
  <fills count="5">
    <fill>
      <patternFill patternType="none"/>
    </fill>
    <fill>
      <patternFill patternType="gray125"/>
    </fill>
    <fill>
      <patternFill patternType="solid">
        <fgColor indexed="26"/>
        <bgColor indexed="64"/>
      </patternFill>
    </fill>
    <fill>
      <patternFill patternType="solid">
        <fgColor rgb="FFFFFFCC"/>
        <bgColor indexed="64"/>
      </patternFill>
    </fill>
    <fill>
      <patternFill patternType="solid">
        <fgColor theme="6" tint="0.79998168889431442"/>
        <bgColor indexed="64"/>
      </patternFill>
    </fill>
  </fills>
  <borders count="10">
    <border>
      <left/>
      <right/>
      <top/>
      <bottom/>
      <diagonal/>
    </border>
    <border>
      <left/>
      <right/>
      <top/>
      <bottom style="hair">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s>
  <cellStyleXfs count="8">
    <xf numFmtId="0" fontId="0" fillId="0" borderId="0"/>
    <xf numFmtId="6" fontId="2" fillId="0" borderId="0" applyFont="0" applyFill="0" applyBorder="0" applyAlignment="0" applyProtection="0"/>
    <xf numFmtId="38" fontId="2" fillId="0" borderId="0" applyFont="0" applyFill="0" applyBorder="0" applyAlignment="0" applyProtection="0"/>
    <xf numFmtId="0" fontId="1" fillId="0" borderId="0">
      <alignment vertical="center"/>
    </xf>
    <xf numFmtId="0" fontId="1" fillId="0" borderId="0">
      <alignment vertical="center"/>
    </xf>
    <xf numFmtId="38" fontId="2" fillId="0" borderId="0" applyFont="0" applyFill="0" applyBorder="0" applyAlignment="0" applyProtection="0"/>
    <xf numFmtId="6" fontId="2" fillId="0" borderId="0" applyFont="0" applyFill="0" applyBorder="0" applyAlignment="0" applyProtection="0"/>
    <xf numFmtId="0" fontId="2" fillId="0" borderId="0">
      <alignment vertical="center"/>
    </xf>
  </cellStyleXfs>
  <cellXfs count="83">
    <xf numFmtId="0" fontId="0" fillId="0" borderId="0" xfId="0"/>
    <xf numFmtId="49" fontId="3" fillId="0" borderId="0" xfId="0" applyNumberFormat="1" applyFont="1" applyAlignment="1" applyProtection="1">
      <alignment vertical="center"/>
    </xf>
    <xf numFmtId="0" fontId="3" fillId="0" borderId="0" xfId="0" applyFont="1" applyAlignment="1" applyProtection="1">
      <alignment vertical="center"/>
    </xf>
    <xf numFmtId="176" fontId="3" fillId="0" borderId="0" xfId="0" applyNumberFormat="1" applyFont="1" applyAlignment="1" applyProtection="1">
      <alignment vertical="center"/>
    </xf>
    <xf numFmtId="0" fontId="5" fillId="0" borderId="0" xfId="0" applyFont="1" applyAlignment="1" applyProtection="1">
      <alignment vertical="center"/>
    </xf>
    <xf numFmtId="0" fontId="3" fillId="0" borderId="0" xfId="0" applyFont="1" applyAlignment="1" applyProtection="1">
      <alignment horizontal="center" vertical="center"/>
    </xf>
    <xf numFmtId="49" fontId="3" fillId="0" borderId="0" xfId="0" applyNumberFormat="1" applyFont="1" applyAlignment="1" applyProtection="1">
      <alignment horizontal="center" vertical="center"/>
    </xf>
    <xf numFmtId="38" fontId="3" fillId="0" borderId="0" xfId="1" applyNumberFormat="1" applyFont="1" applyAlignment="1" applyProtection="1">
      <alignment horizontal="center" vertical="center"/>
    </xf>
    <xf numFmtId="180" fontId="3" fillId="0" borderId="0" xfId="0" applyNumberFormat="1" applyFont="1" applyFill="1" applyAlignment="1" applyProtection="1">
      <alignment horizontal="distributed" vertical="center"/>
    </xf>
    <xf numFmtId="185" fontId="3" fillId="0" borderId="0" xfId="2" applyNumberFormat="1" applyFont="1" applyFill="1" applyBorder="1" applyAlignment="1" applyProtection="1">
      <alignment horizontal="center" vertical="center"/>
    </xf>
    <xf numFmtId="38" fontId="3" fillId="0" borderId="0" xfId="2" applyFont="1" applyAlignment="1" applyProtection="1">
      <alignment horizontal="center" vertical="center"/>
    </xf>
    <xf numFmtId="185" fontId="3" fillId="0" borderId="0" xfId="2" applyNumberFormat="1" applyFont="1" applyBorder="1" applyAlignment="1" applyProtection="1">
      <alignment horizontal="center" vertical="center"/>
    </xf>
    <xf numFmtId="185" fontId="3" fillId="0" borderId="0" xfId="2" applyNumberFormat="1" applyFont="1" applyAlignment="1" applyProtection="1">
      <alignment horizontal="center" vertical="center"/>
    </xf>
    <xf numFmtId="49" fontId="3" fillId="0" borderId="2" xfId="0" applyNumberFormat="1" applyFont="1" applyBorder="1" applyAlignment="1" applyProtection="1">
      <alignment vertical="center"/>
    </xf>
    <xf numFmtId="0" fontId="3" fillId="0" borderId="2" xfId="0" applyFont="1" applyBorder="1" applyAlignment="1" applyProtection="1">
      <alignment vertical="center"/>
    </xf>
    <xf numFmtId="185" fontId="3" fillId="0" borderId="0" xfId="2" applyNumberFormat="1" applyFont="1" applyBorder="1" applyAlignment="1" applyProtection="1">
      <alignment vertical="center"/>
    </xf>
    <xf numFmtId="49" fontId="3" fillId="0" borderId="0" xfId="0" applyNumberFormat="1" applyFont="1" applyFill="1" applyBorder="1" applyAlignment="1" applyProtection="1">
      <alignment vertical="center"/>
    </xf>
    <xf numFmtId="0" fontId="3" fillId="0" borderId="0" xfId="0" applyFont="1" applyFill="1" applyBorder="1" applyAlignment="1" applyProtection="1">
      <alignment vertical="center"/>
    </xf>
    <xf numFmtId="185" fontId="3" fillId="0" borderId="0" xfId="2" applyNumberFormat="1" applyFont="1" applyAlignment="1" applyProtection="1">
      <alignment horizontal="left" vertical="center"/>
    </xf>
    <xf numFmtId="49" fontId="3" fillId="0" borderId="0" xfId="0" applyNumberFormat="1" applyFont="1" applyBorder="1" applyAlignment="1" applyProtection="1">
      <alignment vertical="center"/>
    </xf>
    <xf numFmtId="0" fontId="3" fillId="0" borderId="0" xfId="0" applyFont="1" applyBorder="1" applyAlignment="1" applyProtection="1">
      <alignment vertical="center"/>
    </xf>
    <xf numFmtId="49" fontId="5" fillId="0" borderId="0" xfId="0" applyNumberFormat="1" applyFont="1" applyAlignment="1" applyProtection="1">
      <alignment vertical="center"/>
    </xf>
    <xf numFmtId="49" fontId="5" fillId="0" borderId="0" xfId="0" applyNumberFormat="1" applyFont="1" applyAlignment="1" applyProtection="1">
      <alignment horizontal="left" vertical="center"/>
    </xf>
    <xf numFmtId="185" fontId="5" fillId="0" borderId="0" xfId="2" applyNumberFormat="1" applyFont="1" applyBorder="1" applyAlignment="1" applyProtection="1">
      <alignment horizontal="center" vertical="center"/>
    </xf>
    <xf numFmtId="185" fontId="5" fillId="0" borderId="0" xfId="2" applyNumberFormat="1" applyFont="1" applyBorder="1" applyAlignment="1" applyProtection="1">
      <alignment vertical="center"/>
    </xf>
    <xf numFmtId="49" fontId="5" fillId="0" borderId="0" xfId="0" applyNumberFormat="1" applyFont="1" applyAlignment="1" applyProtection="1">
      <alignment horizontal="center" vertical="center"/>
    </xf>
    <xf numFmtId="49" fontId="5" fillId="0" borderId="0" xfId="0" applyNumberFormat="1" applyFont="1" applyAlignment="1" applyProtection="1">
      <alignment horizontal="right" vertical="center"/>
    </xf>
    <xf numFmtId="0" fontId="3" fillId="0" borderId="0" xfId="0" applyFont="1" applyFill="1" applyAlignment="1" applyProtection="1">
      <alignment vertical="center"/>
    </xf>
    <xf numFmtId="0" fontId="5" fillId="0" borderId="0" xfId="0" applyFont="1" applyFill="1" applyAlignment="1" applyProtection="1">
      <alignment vertical="center"/>
    </xf>
    <xf numFmtId="49" fontId="3" fillId="0" borderId="0" xfId="0" applyNumberFormat="1" applyFont="1" applyAlignment="1" applyProtection="1">
      <alignment horizontal="left" vertical="center"/>
    </xf>
    <xf numFmtId="184" fontId="3" fillId="0" borderId="0" xfId="2" applyNumberFormat="1" applyFont="1" applyAlignment="1" applyProtection="1">
      <alignment horizontal="center" vertical="center"/>
    </xf>
    <xf numFmtId="183" fontId="3" fillId="0" borderId="0" xfId="0" applyNumberFormat="1" applyFont="1" applyAlignment="1" applyProtection="1">
      <alignment horizontal="center" vertical="center"/>
    </xf>
    <xf numFmtId="0" fontId="3" fillId="0" borderId="0" xfId="0" applyFont="1" applyAlignment="1" applyProtection="1">
      <alignment horizontal="right" vertical="center"/>
    </xf>
    <xf numFmtId="178" fontId="0" fillId="0" borderId="0" xfId="0" applyNumberFormat="1" applyFont="1" applyAlignment="1" applyProtection="1">
      <alignment vertical="center"/>
    </xf>
    <xf numFmtId="0" fontId="0" fillId="0" borderId="0" xfId="0" applyAlignment="1" applyProtection="1">
      <alignment vertical="center"/>
    </xf>
    <xf numFmtId="188" fontId="7" fillId="0" borderId="0" xfId="7" applyNumberFormat="1" applyFont="1" applyAlignment="1">
      <alignment horizontal="center" vertical="center"/>
    </xf>
    <xf numFmtId="188" fontId="7" fillId="0" borderId="3" xfId="7" applyNumberFormat="1" applyFont="1" applyFill="1" applyBorder="1" applyAlignment="1">
      <alignment horizontal="left" vertical="center" shrinkToFit="1"/>
    </xf>
    <xf numFmtId="0" fontId="7" fillId="0" borderId="0" xfId="7" applyFont="1" applyBorder="1" applyAlignment="1">
      <alignment horizontal="center" vertical="center"/>
    </xf>
    <xf numFmtId="0" fontId="7" fillId="0" borderId="0" xfId="7" applyFont="1" applyAlignment="1">
      <alignment horizontal="right" vertical="center"/>
    </xf>
    <xf numFmtId="0" fontId="7" fillId="0" borderId="0" xfId="7" applyFont="1" applyBorder="1">
      <alignment vertical="center"/>
    </xf>
    <xf numFmtId="0" fontId="7" fillId="0" borderId="3" xfId="7" applyFont="1" applyBorder="1" applyAlignment="1">
      <alignment horizontal="left" vertical="center" shrinkToFit="1"/>
    </xf>
    <xf numFmtId="0" fontId="7" fillId="0" borderId="3" xfId="7" applyFont="1" applyBorder="1" applyAlignment="1">
      <alignment horizontal="center" vertical="center"/>
    </xf>
    <xf numFmtId="186" fontId="7" fillId="0" borderId="3" xfId="7" applyNumberFormat="1" applyFont="1" applyBorder="1" applyAlignment="1">
      <alignment horizontal="center" vertical="center"/>
    </xf>
    <xf numFmtId="0" fontId="8" fillId="0" borderId="0" xfId="7" applyFont="1" applyBorder="1" applyAlignment="1">
      <alignment horizontal="left" vertical="center" shrinkToFit="1"/>
    </xf>
    <xf numFmtId="189" fontId="8" fillId="0" borderId="3" xfId="7" applyNumberFormat="1" applyFont="1" applyBorder="1" applyAlignment="1">
      <alignment horizontal="center" vertical="center"/>
    </xf>
    <xf numFmtId="0" fontId="7" fillId="0" borderId="0" xfId="7" applyFont="1" applyBorder="1" applyAlignment="1">
      <alignment horizontal="left" vertical="center" shrinkToFit="1"/>
    </xf>
    <xf numFmtId="0" fontId="7" fillId="0" borderId="0" xfId="7" applyFont="1">
      <alignment vertical="center"/>
    </xf>
    <xf numFmtId="56" fontId="7" fillId="0" borderId="0" xfId="7" quotePrefix="1" applyNumberFormat="1" applyFont="1" applyBorder="1" applyAlignment="1">
      <alignment horizontal="center" vertical="center" shrinkToFit="1"/>
    </xf>
    <xf numFmtId="0" fontId="7" fillId="0" borderId="0" xfId="7" applyFont="1" applyBorder="1" applyAlignment="1">
      <alignment horizontal="center" vertical="center" shrinkToFit="1"/>
    </xf>
    <xf numFmtId="0" fontId="7" fillId="4" borderId="7" xfId="0" applyFont="1" applyFill="1" applyBorder="1" applyAlignment="1" applyProtection="1">
      <alignment vertical="center"/>
    </xf>
    <xf numFmtId="0" fontId="7" fillId="0" borderId="8" xfId="0" applyFont="1" applyBorder="1" applyAlignment="1" applyProtection="1">
      <alignment vertical="center"/>
    </xf>
    <xf numFmtId="0" fontId="7" fillId="0" borderId="9" xfId="0" applyFont="1" applyBorder="1" applyAlignment="1" applyProtection="1">
      <alignment vertical="center"/>
    </xf>
    <xf numFmtId="0" fontId="7" fillId="0" borderId="0" xfId="0" applyFont="1" applyAlignment="1" applyProtection="1">
      <alignment vertical="center"/>
    </xf>
    <xf numFmtId="179" fontId="3" fillId="2" borderId="0" xfId="0" applyNumberFormat="1" applyFont="1" applyFill="1" applyAlignment="1" applyProtection="1">
      <alignment horizontal="center" vertical="center"/>
      <protection locked="0"/>
    </xf>
    <xf numFmtId="176" fontId="3" fillId="3" borderId="0" xfId="0" applyNumberFormat="1" applyFont="1" applyFill="1" applyAlignment="1" applyProtection="1">
      <alignment horizontal="right" vertical="top"/>
      <protection locked="0"/>
    </xf>
    <xf numFmtId="0" fontId="0" fillId="3" borderId="0" xfId="0" applyFont="1" applyFill="1" applyAlignment="1" applyProtection="1">
      <protection locked="0"/>
    </xf>
    <xf numFmtId="177" fontId="3" fillId="2" borderId="0" xfId="0" applyNumberFormat="1" applyFont="1" applyFill="1" applyAlignment="1" applyProtection="1">
      <alignment horizontal="left" vertical="center"/>
      <protection locked="0"/>
    </xf>
    <xf numFmtId="178" fontId="3" fillId="2" borderId="0" xfId="0" applyNumberFormat="1" applyFont="1" applyFill="1" applyAlignment="1" applyProtection="1">
      <alignment horizontal="left" vertical="center"/>
      <protection locked="0"/>
    </xf>
    <xf numFmtId="178" fontId="0" fillId="0" borderId="0" xfId="0" applyNumberFormat="1" applyFont="1" applyAlignment="1" applyProtection="1">
      <alignment vertical="center"/>
      <protection locked="0"/>
    </xf>
    <xf numFmtId="0" fontId="3" fillId="0" borderId="0" xfId="0" applyFont="1" applyAlignment="1" applyProtection="1">
      <alignment horizontal="right" vertical="center"/>
    </xf>
    <xf numFmtId="0" fontId="0" fillId="0" borderId="0" xfId="0" applyAlignment="1" applyProtection="1">
      <alignment vertical="center"/>
    </xf>
    <xf numFmtId="187" fontId="3" fillId="3" borderId="0" xfId="0" applyNumberFormat="1" applyFont="1" applyFill="1" applyAlignment="1" applyProtection="1">
      <alignment horizontal="right" vertical="center"/>
      <protection locked="0"/>
    </xf>
    <xf numFmtId="187" fontId="0" fillId="3" borderId="0" xfId="0" applyNumberFormat="1" applyFont="1" applyFill="1" applyAlignment="1" applyProtection="1">
      <alignment horizontal="right" vertical="center"/>
      <protection locked="0"/>
    </xf>
    <xf numFmtId="0" fontId="3" fillId="2" borderId="0" xfId="0" applyNumberFormat="1" applyFont="1" applyFill="1" applyAlignment="1" applyProtection="1">
      <alignment horizontal="left" vertical="center"/>
      <protection locked="0"/>
    </xf>
    <xf numFmtId="185" fontId="3" fillId="0" borderId="1" xfId="2" applyNumberFormat="1" applyFont="1" applyBorder="1" applyAlignment="1" applyProtection="1">
      <alignment horizontal="center" vertical="center"/>
    </xf>
    <xf numFmtId="49" fontId="3" fillId="0" borderId="0" xfId="0" applyNumberFormat="1" applyFont="1" applyAlignment="1" applyProtection="1">
      <alignment horizontal="left" vertical="center"/>
    </xf>
    <xf numFmtId="180" fontId="3" fillId="2" borderId="0" xfId="0" applyNumberFormat="1" applyFont="1" applyFill="1" applyAlignment="1" applyProtection="1">
      <alignment horizontal="distributed" vertical="center" indent="1"/>
      <protection locked="0"/>
    </xf>
    <xf numFmtId="0" fontId="0" fillId="0" borderId="0" xfId="0" applyFont="1" applyAlignment="1" applyProtection="1">
      <alignment horizontal="distributed" vertical="center" indent="1"/>
      <protection locked="0"/>
    </xf>
    <xf numFmtId="181" fontId="3" fillId="2" borderId="0" xfId="0" applyNumberFormat="1" applyFont="1" applyFill="1" applyAlignment="1" applyProtection="1">
      <alignment horizontal="center" vertical="center"/>
      <protection locked="0"/>
    </xf>
    <xf numFmtId="0" fontId="0" fillId="0" borderId="0" xfId="0" applyFont="1" applyAlignment="1" applyProtection="1">
      <alignment vertical="center"/>
      <protection locked="0"/>
    </xf>
    <xf numFmtId="182" fontId="3" fillId="2" borderId="0" xfId="0" applyNumberFormat="1" applyFont="1" applyFill="1" applyAlignment="1" applyProtection="1">
      <alignment horizontal="left" vertical="center"/>
      <protection locked="0"/>
    </xf>
    <xf numFmtId="183" fontId="3" fillId="2" borderId="0" xfId="2" applyNumberFormat="1" applyFont="1" applyFill="1" applyAlignment="1" applyProtection="1">
      <alignment horizontal="left" vertical="center"/>
      <protection locked="0"/>
    </xf>
    <xf numFmtId="184" fontId="3" fillId="0" borderId="0" xfId="2" applyNumberFormat="1" applyFont="1" applyAlignment="1" applyProtection="1">
      <alignment horizontal="center" vertical="center"/>
    </xf>
    <xf numFmtId="183" fontId="3" fillId="0" borderId="0" xfId="0" applyNumberFormat="1" applyFont="1" applyAlignment="1" applyProtection="1">
      <alignment horizontal="center" vertical="center"/>
    </xf>
    <xf numFmtId="185" fontId="3" fillId="0" borderId="2" xfId="2" applyNumberFormat="1" applyFont="1" applyBorder="1" applyAlignment="1" applyProtection="1">
      <alignment horizontal="center" vertical="center"/>
    </xf>
    <xf numFmtId="49" fontId="5" fillId="0" borderId="3" xfId="0" applyNumberFormat="1" applyFont="1" applyBorder="1" applyAlignment="1" applyProtection="1">
      <alignment horizontal="center" vertical="center"/>
    </xf>
    <xf numFmtId="0" fontId="6" fillId="0" borderId="3" xfId="0" applyFont="1" applyBorder="1" applyAlignment="1" applyProtection="1">
      <alignment horizontal="center" vertical="center"/>
    </xf>
    <xf numFmtId="186" fontId="5" fillId="0" borderId="3" xfId="0" applyNumberFormat="1" applyFont="1" applyBorder="1" applyAlignment="1" applyProtection="1">
      <alignment horizontal="center" vertical="center"/>
    </xf>
    <xf numFmtId="186" fontId="5" fillId="0" borderId="3" xfId="0" applyNumberFormat="1"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49" fontId="5" fillId="0" borderId="4" xfId="0" applyNumberFormat="1" applyFont="1" applyBorder="1" applyAlignment="1" applyProtection="1">
      <alignment horizontal="distributed" vertical="center" indent="1"/>
    </xf>
    <xf numFmtId="0" fontId="6" fillId="0" borderId="5" xfId="0" applyFont="1" applyBorder="1" applyAlignment="1" applyProtection="1">
      <alignment horizontal="distributed" vertical="center" indent="1"/>
    </xf>
    <xf numFmtId="0" fontId="6" fillId="0" borderId="6" xfId="0" applyFont="1" applyBorder="1" applyAlignment="1" applyProtection="1">
      <alignment horizontal="distributed" vertical="center" indent="1"/>
    </xf>
  </cellXfs>
  <cellStyles count="8">
    <cellStyle name="桁区切り 2" xfId="2"/>
    <cellStyle name="桁区切り 2 2" xfId="5"/>
    <cellStyle name="通貨 2" xfId="1"/>
    <cellStyle name="通貨 2 2" xfId="6"/>
    <cellStyle name="標準" xfId="0" builtinId="0"/>
    <cellStyle name="標準 2" xfId="3"/>
    <cellStyle name="標準 2 2" xfId="4"/>
    <cellStyle name="標準_7 月" xfId="7"/>
  </cellStyles>
  <dxfs count="1">
    <dxf>
      <font>
        <condense val="0"/>
        <extend val="0"/>
        <color indexed="9"/>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21</xdr:col>
      <xdr:colOff>171450</xdr:colOff>
      <xdr:row>3</xdr:row>
      <xdr:rowOff>123826</xdr:rowOff>
    </xdr:from>
    <xdr:to>
      <xdr:col>27</xdr:col>
      <xdr:colOff>142874</xdr:colOff>
      <xdr:row>5</xdr:row>
      <xdr:rowOff>123825</xdr:rowOff>
    </xdr:to>
    <xdr:sp macro="" textlink="">
      <xdr:nvSpPr>
        <xdr:cNvPr id="2" name="角丸四角形吹き出し 1"/>
        <xdr:cNvSpPr/>
      </xdr:nvSpPr>
      <xdr:spPr>
        <a:xfrm>
          <a:off x="5210175" y="866776"/>
          <a:ext cx="1400174" cy="495299"/>
        </a:xfrm>
        <a:prstGeom prst="wedgeRoundRectCallout">
          <a:avLst>
            <a:gd name="adj1" fmla="val 12712"/>
            <a:gd name="adj2" fmla="val 71864"/>
            <a:gd name="adj3" fmla="val 16667"/>
          </a:avLst>
        </a:prstGeom>
        <a:noFill/>
        <a:ln w="15875"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a:solidFill>
                <a:sysClr val="windowText" lastClr="000000"/>
              </a:solidFill>
            </a:rPr>
            <a:t>「窪川」 「大正」 </a:t>
          </a:r>
          <a:r>
            <a:rPr kumimoji="1" lang="ja-JP" altLang="en-US" sz="800" baseline="0">
              <a:solidFill>
                <a:sysClr val="windowText" lastClr="000000"/>
              </a:solidFill>
            </a:rPr>
            <a:t> 「十和」のいずれかを入力する。</a:t>
          </a:r>
          <a:endParaRPr kumimoji="1" lang="en-US" altLang="ja-JP" sz="800" baseline="0">
            <a:solidFill>
              <a:sysClr val="windowText" lastClr="000000"/>
            </a:solidFill>
          </a:endParaRPr>
        </a:p>
      </xdr:txBody>
    </xdr:sp>
    <xdr:clientData/>
  </xdr:twoCellAnchor>
  <xdr:twoCellAnchor>
    <xdr:from>
      <xdr:col>10</xdr:col>
      <xdr:colOff>114299</xdr:colOff>
      <xdr:row>0</xdr:row>
      <xdr:rowOff>104775</xdr:rowOff>
    </xdr:from>
    <xdr:to>
      <xdr:col>19</xdr:col>
      <xdr:colOff>19050</xdr:colOff>
      <xdr:row>2</xdr:row>
      <xdr:rowOff>133350</xdr:rowOff>
    </xdr:to>
    <xdr:sp macro="" textlink="">
      <xdr:nvSpPr>
        <xdr:cNvPr id="3" name="角丸四角形吹き出し 2"/>
        <xdr:cNvSpPr/>
      </xdr:nvSpPr>
      <xdr:spPr>
        <a:xfrm>
          <a:off x="2533649" y="104775"/>
          <a:ext cx="2047876" cy="523875"/>
        </a:xfrm>
        <a:prstGeom prst="wedgeRoundRectCallout">
          <a:avLst>
            <a:gd name="adj1" fmla="val -68982"/>
            <a:gd name="adj2" fmla="val -8617"/>
            <a:gd name="adj3" fmla="val 16667"/>
          </a:avLst>
        </a:prstGeom>
        <a:noFill/>
        <a:ln w="15875"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rPr>
            <a:t>給食センター名が「窪川」なら、</a:t>
          </a:r>
          <a:endParaRPr kumimoji="1" lang="en-US" altLang="ja-JP" sz="800" baseline="0">
            <a:solidFill>
              <a:sysClr val="windowText" lastClr="000000"/>
            </a:solidFill>
          </a:endParaRPr>
        </a:p>
        <a:p>
          <a:pPr algn="ctr"/>
          <a:r>
            <a:rPr kumimoji="1" lang="ja-JP" altLang="en-US" sz="800" baseline="0">
              <a:solidFill>
                <a:sysClr val="windowText" lastClr="000000"/>
              </a:solidFill>
            </a:rPr>
            <a:t>窪川地区の学校のみ表示される</a:t>
          </a:r>
          <a:r>
            <a:rPr kumimoji="1" lang="ja-JP" altLang="en-US" sz="900" baseline="0">
              <a:solidFill>
                <a:sysClr val="windowText" lastClr="000000"/>
              </a:solidFill>
            </a:rPr>
            <a:t>。</a:t>
          </a:r>
          <a:endParaRPr kumimoji="1" lang="en-US" altLang="ja-JP" sz="900" baseline="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412&#32102;&#39135;&#12475;&#12531;&#12479;&#12540;\020&#12288;&#31402;&#24029;&#32102;&#39135;&#12475;&#12531;&#12479;&#12540;\&#20107;&#21209;&#25152;\26&#24180;&#24230;\H26&#24180;&#24230;_&#32102;&#39135;&#36027;&#20966;&#29702;\&#27424;&#39135;&#38306;&#20418;\H26_10&#26376;_&#27424;&#39135;&#25173;&#2514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調定金額"/>
      <sheetName val="欠食払戻申請"/>
      <sheetName val="通常（バラ）"/>
      <sheetName val="通常（ｾｯﾄ)"/>
      <sheetName val="払戻児童数一覧"/>
      <sheetName val="払戻教職員"/>
      <sheetName val="払戻教職員一覧（1）"/>
      <sheetName val="払戻教職員一覧(2)"/>
      <sheetName val="川口"/>
      <sheetName val="窪小"/>
      <sheetName val="窪中"/>
      <sheetName val="七里"/>
      <sheetName val="仁井田"/>
      <sheetName val="東又"/>
    </sheetNames>
    <sheetDataSet>
      <sheetData sheetId="0"/>
      <sheetData sheetId="1">
        <row r="1">
          <cell r="Q1">
            <v>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T339"/>
  <sheetViews>
    <sheetView showGridLines="0" tabSelected="1" topLeftCell="B1" zoomScaleNormal="100" workbookViewId="0">
      <selection activeCell="Q7" sqref="Q7"/>
    </sheetView>
  </sheetViews>
  <sheetFormatPr defaultColWidth="3.125" defaultRowHeight="19.5" customHeight="1"/>
  <cols>
    <col min="1" max="2" width="3.125" style="2" customWidth="1"/>
    <col min="3" max="3" width="3.625" style="2" customWidth="1"/>
    <col min="4" max="31" width="3.125" style="2"/>
    <col min="32" max="32" width="3.125" style="27"/>
    <col min="33" max="16384" width="3.125" style="2"/>
  </cols>
  <sheetData>
    <row r="1" spans="1:32" s="4" customFormat="1" ht="19.5" customHeight="1">
      <c r="A1" s="1"/>
      <c r="B1" s="2"/>
      <c r="C1" s="2"/>
      <c r="D1" s="2"/>
      <c r="E1" s="2"/>
      <c r="F1" s="2"/>
      <c r="G1" s="2"/>
      <c r="H1" s="2"/>
      <c r="I1" s="2"/>
      <c r="J1" s="2"/>
      <c r="K1" s="3"/>
      <c r="L1" s="3"/>
      <c r="M1" s="2"/>
      <c r="N1" s="2"/>
      <c r="O1" s="2"/>
      <c r="P1" s="2"/>
      <c r="Q1" s="2"/>
      <c r="R1" s="2"/>
      <c r="S1" s="2"/>
      <c r="T1" s="3"/>
      <c r="U1" s="3"/>
      <c r="V1" s="3"/>
      <c r="W1" s="54">
        <f ca="1">TODAY()</f>
        <v>41918</v>
      </c>
      <c r="X1" s="55"/>
      <c r="Y1" s="55"/>
      <c r="Z1" s="55"/>
      <c r="AA1" s="55"/>
      <c r="AB1" s="55"/>
      <c r="AC1" s="55"/>
      <c r="AD1" s="55"/>
      <c r="AE1" s="3"/>
      <c r="AF1" s="27"/>
    </row>
    <row r="2" spans="1:32" ht="19.5" customHeight="1">
      <c r="D2" s="56" t="s">
        <v>81</v>
      </c>
      <c r="E2" s="56"/>
      <c r="F2" s="56"/>
      <c r="G2" s="56"/>
      <c r="H2" s="56"/>
      <c r="I2" s="56"/>
    </row>
    <row r="3" spans="1:32" ht="19.5" customHeight="1">
      <c r="D3" s="57" t="s">
        <v>30</v>
      </c>
      <c r="E3" s="57"/>
      <c r="F3" s="57"/>
      <c r="G3" s="57"/>
      <c r="H3" s="57"/>
      <c r="I3" s="57"/>
      <c r="J3" s="58"/>
      <c r="K3" s="58"/>
      <c r="L3" s="58"/>
      <c r="M3" s="58"/>
    </row>
    <row r="4" spans="1:32" ht="19.5" customHeight="1">
      <c r="D4" s="63"/>
      <c r="E4" s="63"/>
      <c r="F4" s="63"/>
      <c r="G4" s="63"/>
      <c r="H4" s="63"/>
      <c r="I4" s="63"/>
      <c r="J4" s="33"/>
      <c r="K4" s="33"/>
      <c r="L4" s="33"/>
      <c r="M4" s="33"/>
    </row>
    <row r="5" spans="1:32" ht="19.5" customHeight="1">
      <c r="I5" s="33"/>
      <c r="J5" s="33"/>
      <c r="K5" s="33"/>
      <c r="L5" s="33"/>
    </row>
    <row r="7" spans="1:32" ht="19.5" customHeight="1">
      <c r="M7" s="32"/>
      <c r="N7" s="32"/>
      <c r="O7" s="32"/>
      <c r="P7" s="32"/>
      <c r="Q7" s="32"/>
      <c r="R7" s="32"/>
      <c r="U7" s="61" t="s">
        <v>38</v>
      </c>
      <c r="V7" s="62"/>
      <c r="W7" s="62"/>
      <c r="X7" s="62"/>
      <c r="Y7" s="62"/>
      <c r="Z7" s="62"/>
      <c r="AA7" s="62"/>
      <c r="AB7" s="62"/>
      <c r="AC7" s="62"/>
      <c r="AD7" s="62"/>
      <c r="AE7" s="62"/>
    </row>
    <row r="8" spans="1:32" ht="19.5" customHeight="1">
      <c r="L8" s="32"/>
      <c r="M8" s="32"/>
      <c r="N8" s="32"/>
      <c r="O8" s="32"/>
      <c r="P8" s="32"/>
      <c r="Q8" s="32"/>
      <c r="R8" s="32"/>
      <c r="U8" s="59" t="s">
        <v>0</v>
      </c>
      <c r="V8" s="60"/>
      <c r="W8" s="60"/>
      <c r="X8" s="60"/>
      <c r="Y8" s="60"/>
      <c r="Z8" s="60"/>
      <c r="AA8" s="60"/>
      <c r="AB8" s="60"/>
      <c r="AC8" s="60"/>
      <c r="AD8" s="60"/>
    </row>
    <row r="9" spans="1:32" ht="19.5" customHeight="1">
      <c r="L9" s="32"/>
      <c r="M9" s="32"/>
      <c r="N9" s="32"/>
      <c r="O9" s="32"/>
      <c r="P9" s="32"/>
      <c r="Q9" s="32"/>
      <c r="R9" s="32"/>
      <c r="U9" s="32"/>
      <c r="V9" s="34"/>
      <c r="W9" s="34"/>
      <c r="X9" s="34"/>
      <c r="Y9" s="34"/>
      <c r="Z9" s="34"/>
      <c r="AA9" s="34"/>
      <c r="AB9" s="34"/>
      <c r="AC9" s="34"/>
      <c r="AD9" s="34"/>
    </row>
    <row r="10" spans="1:32" ht="19.5" customHeight="1">
      <c r="L10" s="32"/>
      <c r="M10" s="32"/>
      <c r="N10" s="32"/>
      <c r="O10" s="32"/>
      <c r="P10" s="32"/>
      <c r="Q10" s="32"/>
      <c r="R10" s="32"/>
      <c r="U10" s="32"/>
      <c r="V10" s="34"/>
      <c r="W10" s="34"/>
      <c r="X10" s="34"/>
      <c r="Y10" s="34"/>
      <c r="Z10" s="34"/>
      <c r="AA10" s="34"/>
      <c r="AB10" s="34"/>
      <c r="AC10" s="34"/>
      <c r="AD10" s="34"/>
    </row>
    <row r="11" spans="1:32" ht="19.5" customHeight="1">
      <c r="L11" s="32"/>
      <c r="M11" s="32"/>
      <c r="N11" s="32"/>
      <c r="O11" s="32"/>
      <c r="P11" s="32"/>
      <c r="Q11" s="32"/>
      <c r="R11" s="32"/>
      <c r="U11" s="32"/>
      <c r="V11" s="34"/>
      <c r="W11" s="34"/>
      <c r="X11" s="34"/>
      <c r="Y11" s="34"/>
      <c r="Z11" s="34"/>
      <c r="AA11" s="34"/>
      <c r="AB11" s="34"/>
      <c r="AC11" s="34"/>
      <c r="AD11" s="34"/>
    </row>
    <row r="13" spans="1:32" ht="19.5" customHeight="1">
      <c r="I13" s="53" t="s">
        <v>31</v>
      </c>
      <c r="J13" s="53"/>
      <c r="K13" s="53"/>
      <c r="L13" s="53"/>
      <c r="M13" s="53"/>
      <c r="N13" s="53"/>
      <c r="O13" s="53"/>
      <c r="P13" s="53"/>
      <c r="Q13" s="53"/>
      <c r="R13" s="53"/>
      <c r="S13" s="53"/>
      <c r="T13" s="53"/>
    </row>
    <row r="14" spans="1:32" ht="19.5" customHeight="1">
      <c r="E14" s="5"/>
      <c r="F14" s="5"/>
      <c r="G14" s="5"/>
      <c r="H14" s="5"/>
      <c r="I14" s="5"/>
      <c r="J14" s="5"/>
      <c r="K14" s="5"/>
      <c r="L14" s="5"/>
      <c r="M14" s="5"/>
    </row>
    <row r="15" spans="1:32" ht="19.5" customHeight="1">
      <c r="A15" s="1"/>
      <c r="B15" s="1"/>
      <c r="C15" s="1"/>
      <c r="D15" s="1"/>
      <c r="E15" s="1"/>
      <c r="F15" s="1"/>
      <c r="G15" s="1"/>
      <c r="H15" s="1"/>
      <c r="I15" s="1"/>
      <c r="J15" s="1"/>
      <c r="K15" s="1"/>
      <c r="L15" s="1"/>
      <c r="M15" s="1"/>
      <c r="N15" s="1"/>
      <c r="O15" s="1"/>
      <c r="P15" s="1"/>
      <c r="Q15" s="1"/>
      <c r="R15" s="1"/>
      <c r="S15" s="1"/>
      <c r="T15" s="1"/>
      <c r="U15" s="1"/>
      <c r="V15" s="1"/>
      <c r="W15" s="1"/>
      <c r="X15" s="1"/>
    </row>
    <row r="16" spans="1:32" ht="19.5" customHeight="1">
      <c r="A16" s="1"/>
      <c r="B16" s="1"/>
      <c r="C16" s="1"/>
      <c r="D16" s="1"/>
      <c r="E16" s="1"/>
      <c r="F16" s="1"/>
      <c r="G16" s="1"/>
      <c r="H16" s="1"/>
      <c r="I16" s="1"/>
      <c r="J16" s="1"/>
      <c r="K16" s="1"/>
      <c r="L16" s="1"/>
      <c r="M16" s="1"/>
      <c r="N16" s="1"/>
      <c r="O16" s="1"/>
      <c r="P16" s="1"/>
      <c r="Q16" s="1"/>
      <c r="R16" s="1"/>
      <c r="S16" s="1"/>
      <c r="T16" s="1"/>
      <c r="U16" s="1"/>
      <c r="V16" s="1"/>
      <c r="W16" s="1"/>
      <c r="X16" s="1"/>
    </row>
    <row r="17" spans="2:46" ht="19.5" customHeight="1">
      <c r="B17" s="1"/>
      <c r="C17" s="1"/>
      <c r="D17" s="1"/>
      <c r="E17" s="1"/>
      <c r="F17" s="1"/>
      <c r="G17" s="1"/>
      <c r="H17" s="1"/>
      <c r="I17" s="1"/>
      <c r="J17" s="1"/>
      <c r="K17" s="1"/>
      <c r="L17" s="1"/>
      <c r="M17" s="1"/>
      <c r="N17" s="1"/>
      <c r="O17" s="1"/>
      <c r="P17" s="1"/>
      <c r="Q17" s="1"/>
      <c r="R17" s="1"/>
      <c r="S17" s="1"/>
      <c r="T17" s="1"/>
      <c r="U17" s="1"/>
      <c r="V17" s="1"/>
      <c r="W17" s="1"/>
      <c r="X17" s="1"/>
      <c r="Y17" s="1"/>
      <c r="AG17" s="5"/>
      <c r="AH17" s="5"/>
      <c r="AI17" s="5"/>
      <c r="AJ17" s="6"/>
      <c r="AK17" s="6"/>
      <c r="AL17" s="6"/>
      <c r="AM17" s="7"/>
      <c r="AN17" s="6"/>
      <c r="AO17" s="6"/>
      <c r="AP17" s="5"/>
      <c r="AQ17" s="5"/>
      <c r="AR17" s="5"/>
    </row>
    <row r="18" spans="2:46" ht="19.5" customHeight="1">
      <c r="B18" s="1"/>
      <c r="C18" s="65" t="s">
        <v>1</v>
      </c>
      <c r="D18" s="65"/>
      <c r="E18" s="65"/>
      <c r="F18" s="65"/>
      <c r="G18" s="65"/>
      <c r="H18" s="65"/>
      <c r="I18" s="65"/>
      <c r="J18" s="65"/>
      <c r="K18" s="65"/>
      <c r="L18" s="66" t="s">
        <v>32</v>
      </c>
      <c r="M18" s="66"/>
      <c r="N18" s="66"/>
      <c r="O18" s="66"/>
      <c r="P18" s="67"/>
      <c r="Q18" s="8" t="s">
        <v>34</v>
      </c>
      <c r="R18" s="68" t="s">
        <v>35</v>
      </c>
      <c r="S18" s="68"/>
      <c r="T18" s="69"/>
      <c r="U18" s="8" t="str">
        <f>IF(V18="","","、")</f>
        <v/>
      </c>
      <c r="V18" s="68"/>
      <c r="W18" s="68"/>
      <c r="X18" s="69"/>
      <c r="Y18" s="8" t="str">
        <f>IF(Z18="","","、")</f>
        <v/>
      </c>
      <c r="Z18" s="68"/>
      <c r="AA18" s="68"/>
      <c r="AB18" s="69"/>
      <c r="AJ18" s="5"/>
      <c r="AK18" s="5"/>
      <c r="AL18" s="6"/>
      <c r="AM18" s="5"/>
      <c r="AN18" s="5"/>
      <c r="AO18" s="5"/>
      <c r="AP18" s="5"/>
      <c r="AQ18" s="5"/>
      <c r="AR18" s="5"/>
    </row>
    <row r="19" spans="2:46" ht="19.5" customHeight="1">
      <c r="B19" s="1"/>
      <c r="C19" s="1"/>
      <c r="D19" s="1"/>
      <c r="E19" s="1"/>
      <c r="F19" s="1"/>
      <c r="G19" s="1"/>
      <c r="H19" s="6"/>
      <c r="AH19" s="5"/>
      <c r="AI19" s="5"/>
      <c r="AJ19" s="6"/>
      <c r="AK19" s="6"/>
      <c r="AL19" s="6"/>
      <c r="AM19" s="5"/>
      <c r="AN19" s="5"/>
      <c r="AO19" s="5"/>
      <c r="AP19" s="5"/>
      <c r="AQ19" s="5"/>
      <c r="AR19" s="5"/>
    </row>
    <row r="20" spans="2:46" ht="19.5" customHeight="1">
      <c r="B20" s="1"/>
      <c r="C20" s="65" t="s">
        <v>2</v>
      </c>
      <c r="D20" s="65"/>
      <c r="E20" s="65"/>
      <c r="F20" s="65"/>
      <c r="G20" s="65"/>
      <c r="H20" s="65"/>
      <c r="I20" s="65"/>
      <c r="J20" s="65"/>
      <c r="K20" s="65"/>
      <c r="L20" s="70" t="s">
        <v>33</v>
      </c>
      <c r="M20" s="70"/>
      <c r="N20" s="70"/>
      <c r="O20" s="70"/>
      <c r="P20" s="70"/>
      <c r="Q20" s="70"/>
      <c r="R20" s="70"/>
      <c r="S20" s="70"/>
      <c r="T20" s="70"/>
      <c r="U20" s="70"/>
      <c r="V20" s="70"/>
      <c r="W20" s="70"/>
      <c r="X20" s="70"/>
      <c r="Y20" s="70"/>
      <c r="Z20" s="70"/>
      <c r="AA20" s="70"/>
      <c r="AB20" s="70"/>
      <c r="AC20" s="6"/>
    </row>
    <row r="21" spans="2:46" ht="19.5" customHeight="1">
      <c r="B21" s="1"/>
      <c r="C21" s="1"/>
      <c r="D21" s="1"/>
      <c r="E21" s="1"/>
      <c r="F21" s="1"/>
      <c r="G21" s="1"/>
      <c r="H21" s="6"/>
    </row>
    <row r="22" spans="2:46" ht="19.5" customHeight="1">
      <c r="B22" s="1"/>
      <c r="C22" s="65" t="s">
        <v>3</v>
      </c>
      <c r="D22" s="65"/>
      <c r="E22" s="65"/>
      <c r="F22" s="65"/>
      <c r="G22" s="65"/>
      <c r="H22" s="65"/>
      <c r="I22" s="65"/>
      <c r="J22" s="65"/>
      <c r="K22" s="65"/>
      <c r="L22" s="71" t="s">
        <v>35</v>
      </c>
      <c r="M22" s="71"/>
      <c r="N22" s="71"/>
    </row>
    <row r="23" spans="2:46" ht="19.5" customHeight="1">
      <c r="B23" s="1"/>
      <c r="C23" s="1"/>
      <c r="D23" s="1"/>
      <c r="E23" s="1"/>
      <c r="F23" s="1"/>
      <c r="G23" s="1"/>
    </row>
    <row r="24" spans="2:46" ht="19.5" customHeight="1">
      <c r="B24" s="1"/>
      <c r="C24" s="65" t="s">
        <v>4</v>
      </c>
      <c r="D24" s="65"/>
      <c r="E24" s="65"/>
      <c r="F24" s="65"/>
      <c r="G24" s="65"/>
      <c r="H24" s="65"/>
      <c r="I24" s="65"/>
      <c r="J24" s="65"/>
      <c r="K24" s="65"/>
      <c r="L24" s="1" t="s">
        <v>5</v>
      </c>
      <c r="M24" s="1"/>
      <c r="Q24" s="72">
        <f>IF(ISNUMBER(FIND("小",D2)),小_日額_通常,IF(ISNUMBER(FIND("中",D2)),中_日額_通常,))</f>
        <v>0</v>
      </c>
      <c r="R24" s="72"/>
      <c r="S24" s="72"/>
      <c r="T24" s="5" t="s">
        <v>6</v>
      </c>
      <c r="U24" s="73" t="str">
        <f>L22</f>
        <v>○日</v>
      </c>
      <c r="V24" s="73"/>
      <c r="W24" s="73"/>
      <c r="X24" s="5" t="s">
        <v>7</v>
      </c>
      <c r="Y24" s="64" t="s">
        <v>36</v>
      </c>
      <c r="Z24" s="64"/>
      <c r="AA24" s="64"/>
      <c r="AB24" s="64"/>
    </row>
    <row r="25" spans="2:46" ht="19.5" customHeight="1">
      <c r="B25" s="1"/>
      <c r="C25" s="29"/>
      <c r="D25" s="29"/>
      <c r="E25" s="29"/>
      <c r="F25" s="29"/>
      <c r="G25" s="29"/>
      <c r="H25" s="29"/>
      <c r="I25" s="29"/>
      <c r="J25" s="29"/>
      <c r="L25" s="1"/>
      <c r="M25" s="1"/>
      <c r="Q25" s="30"/>
      <c r="R25" s="30"/>
      <c r="S25" s="30"/>
      <c r="T25" s="5"/>
      <c r="U25" s="31"/>
      <c r="V25" s="31"/>
      <c r="W25" s="31"/>
      <c r="X25" s="5"/>
      <c r="Y25" s="9"/>
      <c r="Z25" s="9"/>
      <c r="AA25" s="9"/>
      <c r="AB25" s="9"/>
    </row>
    <row r="26" spans="2:46" ht="19.5" hidden="1" customHeight="1">
      <c r="B26" s="1"/>
      <c r="C26" s="65"/>
      <c r="D26" s="65"/>
      <c r="E26" s="65"/>
      <c r="F26" s="65"/>
      <c r="G26" s="65"/>
      <c r="H26" s="65"/>
      <c r="I26" s="65"/>
      <c r="J26" s="65"/>
      <c r="K26" s="65"/>
      <c r="L26" s="1" t="s">
        <v>8</v>
      </c>
      <c r="M26" s="1"/>
      <c r="Q26" s="72">
        <f>IF(ISNUMBER(FIND("小",D2)),小_日額_準要,IF(ISNUMBER(FIND("中",D2)),中_日額_準要,))</f>
        <v>0</v>
      </c>
      <c r="R26" s="72"/>
      <c r="S26" s="72"/>
      <c r="T26" s="5" t="s">
        <v>9</v>
      </c>
      <c r="U26" s="73" t="str">
        <f>L22</f>
        <v>○日</v>
      </c>
      <c r="V26" s="73"/>
      <c r="W26" s="73"/>
      <c r="X26" s="5" t="s">
        <v>10</v>
      </c>
      <c r="Y26" s="64" t="e">
        <f>Q26*U26</f>
        <v>#VALUE!</v>
      </c>
      <c r="Z26" s="64"/>
      <c r="AA26" s="64"/>
      <c r="AB26" s="64"/>
    </row>
    <row r="27" spans="2:46" ht="19.5" hidden="1" customHeight="1">
      <c r="B27" s="1"/>
      <c r="C27" s="29"/>
      <c r="D27" s="29"/>
      <c r="E27" s="29"/>
      <c r="F27" s="29"/>
      <c r="G27" s="29"/>
      <c r="H27" s="29"/>
      <c r="I27" s="29"/>
      <c r="J27" s="29"/>
      <c r="K27" s="29"/>
      <c r="L27" s="1"/>
      <c r="M27" s="1"/>
      <c r="Q27" s="30"/>
      <c r="R27" s="30"/>
      <c r="S27" s="30"/>
      <c r="T27" s="5"/>
      <c r="U27" s="31"/>
      <c r="V27" s="31"/>
      <c r="W27" s="31"/>
      <c r="X27" s="5"/>
      <c r="Y27" s="9"/>
      <c r="Z27" s="9"/>
      <c r="AA27" s="9"/>
      <c r="AB27" s="9"/>
    </row>
    <row r="28" spans="2:46" ht="19.5" customHeight="1">
      <c r="B28" s="1"/>
      <c r="C28" s="65"/>
      <c r="D28" s="65"/>
      <c r="E28" s="65"/>
      <c r="F28" s="65"/>
      <c r="G28" s="65"/>
      <c r="H28" s="65"/>
      <c r="I28" s="65"/>
      <c r="J28" s="65"/>
      <c r="K28" s="65"/>
      <c r="L28" s="1" t="s">
        <v>11</v>
      </c>
      <c r="M28" s="1"/>
      <c r="Q28" s="72">
        <f>IF(ISNUMBER(FIND("小",D2)),小_日額_牛停,IF(ISNUMBER(FIND("中",D2)),中_日額_牛停,))</f>
        <v>0</v>
      </c>
      <c r="R28" s="72"/>
      <c r="S28" s="72"/>
      <c r="T28" s="5" t="s">
        <v>12</v>
      </c>
      <c r="U28" s="73" t="str">
        <f>L22</f>
        <v>○日</v>
      </c>
      <c r="V28" s="73"/>
      <c r="W28" s="73"/>
      <c r="X28" s="5" t="s">
        <v>13</v>
      </c>
      <c r="Y28" s="64" t="s">
        <v>36</v>
      </c>
      <c r="Z28" s="64"/>
      <c r="AA28" s="64"/>
      <c r="AB28" s="64"/>
      <c r="AL28" s="10"/>
      <c r="AM28" s="5"/>
      <c r="AN28" s="5"/>
      <c r="AO28" s="5"/>
      <c r="AP28" s="5"/>
      <c r="AQ28" s="5"/>
      <c r="AR28" s="5"/>
      <c r="AS28" s="5"/>
    </row>
    <row r="29" spans="2:46" ht="19.5" customHeight="1">
      <c r="B29" s="1"/>
      <c r="C29" s="29"/>
      <c r="D29" s="29"/>
      <c r="E29" s="29"/>
      <c r="F29" s="29"/>
      <c r="G29" s="29"/>
      <c r="H29" s="29"/>
      <c r="I29" s="29"/>
      <c r="J29" s="29"/>
      <c r="K29" s="29"/>
      <c r="L29" s="1"/>
      <c r="M29" s="1"/>
      <c r="R29" s="30"/>
      <c r="S29" s="30"/>
      <c r="T29" s="30"/>
      <c r="U29" s="5"/>
      <c r="V29" s="31"/>
      <c r="W29" s="31"/>
      <c r="X29" s="31"/>
      <c r="Y29" s="5"/>
      <c r="Z29" s="11"/>
      <c r="AA29" s="11"/>
      <c r="AB29" s="11"/>
      <c r="AC29" s="11"/>
      <c r="AM29" s="10"/>
      <c r="AN29" s="5"/>
      <c r="AO29" s="5"/>
      <c r="AP29" s="5"/>
      <c r="AQ29" s="5"/>
      <c r="AR29" s="5"/>
      <c r="AS29" s="5"/>
      <c r="AT29" s="5"/>
    </row>
    <row r="30" spans="2:46" ht="19.5" hidden="1" customHeight="1">
      <c r="B30" s="1"/>
      <c r="C30" s="65"/>
      <c r="D30" s="65"/>
      <c r="E30" s="65"/>
      <c r="F30" s="65"/>
      <c r="G30" s="65"/>
      <c r="H30" s="65"/>
      <c r="I30" s="65"/>
      <c r="J30" s="65"/>
      <c r="K30" s="65"/>
      <c r="L30" s="1" t="s">
        <v>14</v>
      </c>
      <c r="M30" s="1"/>
      <c r="R30" s="72">
        <f>IF(ISNUMBER(FIND("小",D2)),小_日額_準要・牛停,IF(ISNUMBER(FIND("中",D2)),中_日額_準要・牛停,))</f>
        <v>0</v>
      </c>
      <c r="S30" s="72"/>
      <c r="T30" s="72"/>
      <c r="U30" s="5" t="s">
        <v>15</v>
      </c>
      <c r="V30" s="73" t="str">
        <f>L22</f>
        <v>○日</v>
      </c>
      <c r="W30" s="73"/>
      <c r="X30" s="73"/>
      <c r="Y30" s="5" t="s">
        <v>16</v>
      </c>
      <c r="Z30" s="64" t="e">
        <f>R30*V30</f>
        <v>#VALUE!</v>
      </c>
      <c r="AA30" s="64"/>
      <c r="AB30" s="64"/>
      <c r="AC30" s="64"/>
    </row>
    <row r="31" spans="2:46" ht="19.5" customHeight="1">
      <c r="B31" s="1"/>
      <c r="C31" s="29"/>
      <c r="D31" s="29"/>
      <c r="E31" s="29"/>
      <c r="F31" s="29"/>
      <c r="G31" s="29"/>
      <c r="H31" s="29"/>
      <c r="I31" s="29"/>
      <c r="J31" s="29"/>
      <c r="Y31" s="12"/>
      <c r="Z31" s="12"/>
      <c r="AA31" s="12"/>
    </row>
    <row r="32" spans="2:46" ht="19.5" customHeight="1">
      <c r="B32" s="1"/>
      <c r="C32" s="65" t="s">
        <v>17</v>
      </c>
      <c r="D32" s="65"/>
      <c r="E32" s="65"/>
      <c r="F32" s="65"/>
      <c r="G32" s="65"/>
      <c r="H32" s="65"/>
      <c r="I32" s="65"/>
      <c r="J32" s="65"/>
      <c r="K32" s="65"/>
      <c r="L32" s="13" t="s">
        <v>5</v>
      </c>
      <c r="M32" s="13"/>
      <c r="N32" s="14"/>
      <c r="O32" s="14"/>
      <c r="P32" s="14"/>
      <c r="Q32" s="14"/>
      <c r="R32" s="14"/>
      <c r="S32" s="74" t="s">
        <v>36</v>
      </c>
      <c r="T32" s="74"/>
      <c r="U32" s="74"/>
      <c r="V32" s="74"/>
      <c r="W32" s="11"/>
      <c r="X32" s="15"/>
    </row>
    <row r="33" spans="1:44" ht="19.5" customHeight="1">
      <c r="B33" s="1"/>
      <c r="C33" s="29"/>
      <c r="D33" s="29"/>
      <c r="E33" s="29"/>
      <c r="F33" s="29"/>
      <c r="G33" s="29"/>
      <c r="H33" s="29"/>
      <c r="I33" s="29"/>
      <c r="J33" s="29"/>
      <c r="K33" s="29"/>
      <c r="L33" s="16"/>
      <c r="M33" s="16"/>
      <c r="N33" s="17"/>
      <c r="O33" s="17"/>
      <c r="P33" s="17"/>
      <c r="Q33" s="17"/>
      <c r="R33" s="17"/>
      <c r="S33" s="9"/>
      <c r="T33" s="9"/>
      <c r="U33" s="9"/>
      <c r="V33" s="9"/>
      <c r="W33" s="9"/>
      <c r="X33" s="15"/>
    </row>
    <row r="34" spans="1:44" ht="19.5" hidden="1" customHeight="1">
      <c r="B34" s="1"/>
      <c r="C34" s="65"/>
      <c r="D34" s="65"/>
      <c r="E34" s="65"/>
      <c r="F34" s="65"/>
      <c r="G34" s="65"/>
      <c r="H34" s="65"/>
      <c r="I34" s="65"/>
      <c r="J34" s="65"/>
      <c r="K34" s="65"/>
      <c r="L34" s="13" t="s">
        <v>8</v>
      </c>
      <c r="M34" s="13"/>
      <c r="N34" s="14"/>
      <c r="O34" s="14"/>
      <c r="P34" s="14"/>
      <c r="Q34" s="14"/>
      <c r="R34" s="14"/>
      <c r="S34" s="74" t="e">
        <f>IF(ISNUMBER(FIND("小",D2)),小_月額_準要,IF(ISNUMBER(FIND("中",D2)),中_月額_準要,))-Y26</f>
        <v>#VALUE!</v>
      </c>
      <c r="T34" s="74"/>
      <c r="U34" s="74"/>
      <c r="V34" s="74"/>
      <c r="W34" s="11"/>
      <c r="X34" s="15"/>
    </row>
    <row r="35" spans="1:44" ht="19.5" hidden="1" customHeight="1">
      <c r="B35" s="1"/>
      <c r="C35" s="29"/>
      <c r="D35" s="29"/>
      <c r="E35" s="29"/>
      <c r="F35" s="29"/>
      <c r="G35" s="29"/>
      <c r="H35" s="29"/>
      <c r="I35" s="29"/>
      <c r="J35" s="29"/>
      <c r="K35" s="29"/>
      <c r="L35" s="16"/>
      <c r="M35" s="16"/>
      <c r="N35" s="17"/>
      <c r="O35" s="17"/>
      <c r="P35" s="17"/>
      <c r="Q35" s="17"/>
      <c r="R35" s="17"/>
      <c r="S35" s="9"/>
      <c r="T35" s="9"/>
      <c r="U35" s="9"/>
      <c r="V35" s="9"/>
      <c r="W35" s="9"/>
      <c r="X35" s="15"/>
    </row>
    <row r="36" spans="1:44" ht="19.5" customHeight="1">
      <c r="B36" s="1"/>
      <c r="C36" s="65"/>
      <c r="D36" s="65"/>
      <c r="E36" s="65"/>
      <c r="F36" s="65"/>
      <c r="G36" s="65"/>
      <c r="H36" s="65"/>
      <c r="I36" s="65"/>
      <c r="J36" s="65"/>
      <c r="K36" s="65"/>
      <c r="L36" s="13" t="s">
        <v>11</v>
      </c>
      <c r="M36" s="13"/>
      <c r="N36" s="14"/>
      <c r="O36" s="14"/>
      <c r="P36" s="14"/>
      <c r="Q36" s="14"/>
      <c r="R36" s="14"/>
      <c r="S36" s="74" t="s">
        <v>36</v>
      </c>
      <c r="T36" s="74"/>
      <c r="U36" s="74"/>
      <c r="V36" s="74"/>
      <c r="W36" s="11"/>
      <c r="X36" s="15"/>
      <c r="AF36" s="28"/>
      <c r="AR36" s="5"/>
    </row>
    <row r="37" spans="1:44" s="4" customFormat="1" ht="19.5" customHeight="1">
      <c r="A37" s="2"/>
      <c r="B37" s="1"/>
      <c r="C37" s="1"/>
      <c r="D37" s="1"/>
      <c r="E37" s="1"/>
      <c r="F37" s="1"/>
      <c r="G37" s="1"/>
      <c r="H37" s="6"/>
      <c r="I37" s="6"/>
      <c r="J37" s="6"/>
      <c r="K37" s="6"/>
      <c r="L37" s="18"/>
      <c r="M37" s="18"/>
      <c r="N37" s="18"/>
      <c r="O37" s="18"/>
      <c r="P37" s="18"/>
      <c r="Q37" s="18"/>
      <c r="R37" s="18"/>
      <c r="S37" s="2"/>
      <c r="T37" s="6"/>
      <c r="U37" s="6"/>
      <c r="V37" s="6"/>
      <c r="W37" s="6"/>
      <c r="X37" s="6"/>
      <c r="Y37" s="2"/>
      <c r="Z37" s="2"/>
      <c r="AA37" s="2"/>
      <c r="AB37" s="2"/>
      <c r="AC37" s="5"/>
      <c r="AD37" s="2"/>
      <c r="AE37" s="2"/>
      <c r="AF37" s="28"/>
    </row>
    <row r="38" spans="1:44" s="4" customFormat="1" ht="19.5" hidden="1" customHeight="1">
      <c r="A38" s="2"/>
      <c r="B38" s="1"/>
      <c r="C38" s="65"/>
      <c r="D38" s="65"/>
      <c r="E38" s="65"/>
      <c r="F38" s="65"/>
      <c r="G38" s="65"/>
      <c r="H38" s="65"/>
      <c r="I38" s="65"/>
      <c r="J38" s="65"/>
      <c r="K38" s="65"/>
      <c r="L38" s="13" t="s">
        <v>14</v>
      </c>
      <c r="M38" s="13"/>
      <c r="N38" s="14"/>
      <c r="O38" s="14"/>
      <c r="P38" s="14"/>
      <c r="Q38" s="14"/>
      <c r="R38" s="14"/>
      <c r="S38" s="74" t="e">
        <f>IF(ISNUMBER(FIND("小",D2)),小_月額_準要･牛停,IF(ISNUMBER(FIND("中",D2)),中_月額_準要・牛停,))-Z30</f>
        <v>#VALUE!</v>
      </c>
      <c r="T38" s="74"/>
      <c r="U38" s="74"/>
      <c r="V38" s="74"/>
      <c r="W38" s="11"/>
      <c r="X38" s="15"/>
      <c r="Y38" s="2"/>
      <c r="Z38" s="2"/>
      <c r="AA38" s="2"/>
      <c r="AB38" s="2"/>
      <c r="AC38" s="2"/>
      <c r="AD38" s="5"/>
      <c r="AE38" s="2"/>
      <c r="AF38" s="28"/>
    </row>
    <row r="39" spans="1:44" s="4" customFormat="1" ht="19.5" customHeight="1">
      <c r="A39" s="2"/>
      <c r="B39" s="1"/>
      <c r="C39" s="29"/>
      <c r="D39" s="29"/>
      <c r="E39" s="29"/>
      <c r="F39" s="29"/>
      <c r="G39" s="29"/>
      <c r="H39" s="29"/>
      <c r="I39" s="29"/>
      <c r="J39" s="29"/>
      <c r="K39" s="29"/>
      <c r="L39" s="1"/>
      <c r="M39" s="19"/>
      <c r="N39" s="20"/>
      <c r="O39" s="20"/>
      <c r="P39" s="20"/>
      <c r="Q39" s="20"/>
      <c r="R39" s="20"/>
      <c r="S39" s="11"/>
      <c r="T39" s="11"/>
      <c r="U39" s="11"/>
      <c r="V39" s="11"/>
      <c r="W39" s="11"/>
      <c r="X39" s="15"/>
      <c r="Y39" s="2"/>
      <c r="Z39" s="2"/>
      <c r="AA39" s="2"/>
      <c r="AB39" s="2"/>
      <c r="AC39" s="2"/>
      <c r="AD39" s="2"/>
      <c r="AE39" s="2"/>
      <c r="AF39" s="28"/>
    </row>
    <row r="40" spans="1:44" s="4" customFormat="1" ht="19.5" customHeight="1">
      <c r="A40" s="2"/>
      <c r="B40" s="1"/>
      <c r="C40" s="29"/>
      <c r="D40" s="29"/>
      <c r="E40" s="29"/>
      <c r="F40" s="29"/>
      <c r="G40" s="29"/>
      <c r="H40" s="29"/>
      <c r="I40" s="29"/>
      <c r="J40" s="29"/>
      <c r="K40" s="29"/>
      <c r="L40" s="1"/>
      <c r="M40" s="19"/>
      <c r="N40" s="20"/>
      <c r="O40" s="20"/>
      <c r="P40" s="20"/>
      <c r="Q40" s="20"/>
      <c r="R40" s="20"/>
      <c r="S40" s="11"/>
      <c r="T40" s="11"/>
      <c r="U40" s="11"/>
      <c r="V40" s="11"/>
      <c r="W40" s="11"/>
      <c r="X40" s="15"/>
      <c r="Y40" s="2"/>
      <c r="Z40" s="2"/>
      <c r="AA40" s="2"/>
      <c r="AB40" s="2"/>
      <c r="AC40" s="2"/>
      <c r="AD40" s="2"/>
      <c r="AE40" s="2"/>
      <c r="AF40" s="28"/>
    </row>
    <row r="41" spans="1:44" s="4" customFormat="1" ht="19.5" customHeight="1">
      <c r="A41" s="2"/>
      <c r="B41" s="21" t="s">
        <v>18</v>
      </c>
      <c r="C41" s="22" t="s">
        <v>19</v>
      </c>
      <c r="D41" s="22"/>
      <c r="E41" s="22"/>
      <c r="F41" s="22"/>
      <c r="G41" s="22"/>
      <c r="H41" s="22"/>
      <c r="I41" s="22"/>
      <c r="J41" s="22"/>
      <c r="K41" s="23"/>
      <c r="L41" s="23"/>
      <c r="M41" s="23"/>
      <c r="N41" s="23"/>
      <c r="S41" s="23"/>
      <c r="T41" s="24"/>
      <c r="U41" s="24"/>
      <c r="V41" s="24"/>
      <c r="W41" s="2"/>
      <c r="X41" s="75" t="s">
        <v>20</v>
      </c>
      <c r="Y41" s="76"/>
      <c r="Z41" s="76"/>
      <c r="AA41" s="75" t="s">
        <v>21</v>
      </c>
      <c r="AB41" s="76"/>
      <c r="AC41" s="76"/>
      <c r="AD41" s="79" t="s">
        <v>22</v>
      </c>
      <c r="AE41" s="79"/>
      <c r="AF41" s="28"/>
    </row>
    <row r="42" spans="1:44" s="4" customFormat="1" ht="19.5" customHeight="1">
      <c r="C42" s="21" t="s">
        <v>23</v>
      </c>
      <c r="D42" s="21"/>
      <c r="E42" s="21"/>
      <c r="F42" s="21"/>
      <c r="G42" s="21"/>
      <c r="H42" s="21"/>
      <c r="I42" s="21"/>
      <c r="J42" s="21"/>
      <c r="K42" s="21"/>
      <c r="L42" s="21"/>
      <c r="M42" s="21"/>
      <c r="N42" s="21"/>
      <c r="O42" s="21"/>
      <c r="P42" s="21"/>
      <c r="Q42" s="21"/>
      <c r="R42" s="21"/>
      <c r="S42" s="21"/>
      <c r="T42" s="21"/>
      <c r="U42" s="21"/>
      <c r="V42" s="21"/>
      <c r="X42" s="80" t="s">
        <v>24</v>
      </c>
      <c r="Y42" s="81"/>
      <c r="Z42" s="82"/>
      <c r="AA42" s="77">
        <f>IF(ISNUMBER(FIND("小",D2)),IF(X42="通常",小_月額_通常,IF(X42="準要保護",小_月額_準要,IF(X42="牛乳欠食",小_月額_牛停,IF(X42="準要保護・牛乳欠食",小_月額_準要･牛停)))),IF(ISNUMBER(FIND("中",D2)),IF(X42="通常",中_月額_通常,IF(X42="準要保護",中_月額_準要,IF(X42="牛乳欠食",中_月額_牛停,IF(X42="準要保護・牛乳欠食",中_月額_準要・牛停)))),))</f>
        <v>0</v>
      </c>
      <c r="AB42" s="76"/>
      <c r="AC42" s="76"/>
      <c r="AD42" s="78">
        <f>IF(ISNUMBER(FIND("小",D2)),IF(X42="通常",小_日額_通常,IF(X42="準要保護",小_日額_準要,IF(X42="牛乳欠食",小_日額_牛停,IF(X42="準要保護・牛乳欠食",小_日額_準要・牛停)))),IF(ISNUMBER(FIND("中",D2)),IF(X42="通常",中_日額_通常,IF(X42="準要保護",中_日額_準要,IF(X42="牛乳欠食",中_日額_牛停,IF(X42="準要保護・牛乳欠食",中_日額_準要・牛停)))),))</f>
        <v>0</v>
      </c>
      <c r="AE42" s="78"/>
      <c r="AF42" s="28"/>
    </row>
    <row r="43" spans="1:44" s="4" customFormat="1" ht="19.5" customHeight="1">
      <c r="B43" s="22"/>
      <c r="C43" s="21" t="s">
        <v>25</v>
      </c>
      <c r="D43" s="21"/>
      <c r="E43" s="21"/>
      <c r="F43" s="21"/>
      <c r="G43" s="21"/>
      <c r="H43" s="25"/>
      <c r="I43" s="25"/>
      <c r="J43" s="25"/>
      <c r="K43" s="25"/>
      <c r="L43" s="21"/>
      <c r="M43" s="25"/>
      <c r="N43" s="25"/>
      <c r="O43" s="25"/>
      <c r="P43" s="25"/>
      <c r="Q43" s="25"/>
      <c r="R43" s="25"/>
      <c r="S43" s="25"/>
      <c r="T43" s="25"/>
      <c r="U43" s="25"/>
      <c r="V43" s="25"/>
      <c r="X43" s="75" t="s">
        <v>26</v>
      </c>
      <c r="Y43" s="76"/>
      <c r="Z43" s="76"/>
      <c r="AA43" s="77">
        <f>IF(ISNUMBER(FIND("小",D2)),IF(X43="通常",小_月額_通常,IF(X43="準要保護",小_月額_準要,IF(X43="牛乳欠食",小_月額_牛停,IF(X43="準要保護・牛乳欠食",小_月額_準要･牛停)))),IF(ISNUMBER(FIND("中",D2)),IF(X43="通常",中_月額_通常,IF(X43="準要保護",中_月額_準要,IF(X43="牛乳欠食",中_月額_牛停,IF(X43="準要保護・牛乳欠食",中_月額_準要・牛停)))),))</f>
        <v>0</v>
      </c>
      <c r="AB43" s="76"/>
      <c r="AC43" s="76"/>
      <c r="AD43" s="78">
        <f>IF(ISNUMBER(FIND("小",D2)),IF(X43="通常",小_日額_通常,IF(X43="準要保護",小_日額_準要,IF(X43="牛乳欠食",小_日額_牛停,IF(X43="準要保護・牛乳欠食",小_日額_準要・牛停)))),IF(ISNUMBER(FIND("中",D2)),IF(X43="通常",中_日額_通常,IF(X43="準要保護",中_日額_準要,IF(X43="牛乳欠食",中_日額_牛停,IF(X43="準要保護・牛乳欠食",中_日額_準要・牛停)))),))</f>
        <v>0</v>
      </c>
      <c r="AE43" s="78"/>
      <c r="AF43" s="28"/>
    </row>
    <row r="44" spans="1:44" ht="19.5" customHeight="1">
      <c r="A44" s="4"/>
      <c r="B44" s="22"/>
      <c r="C44" s="21"/>
      <c r="D44" s="21"/>
      <c r="E44" s="21"/>
      <c r="F44" s="21"/>
      <c r="G44" s="21"/>
      <c r="H44" s="25"/>
      <c r="I44" s="25"/>
      <c r="J44" s="25"/>
      <c r="K44" s="25"/>
      <c r="L44" s="21"/>
      <c r="M44" s="25"/>
      <c r="N44" s="25"/>
      <c r="O44" s="25"/>
      <c r="P44" s="25"/>
      <c r="Q44" s="25"/>
      <c r="R44" s="25"/>
      <c r="S44" s="25"/>
      <c r="T44" s="25"/>
      <c r="U44" s="25"/>
      <c r="V44" s="25"/>
      <c r="X44" s="25"/>
      <c r="Y44" s="25"/>
      <c r="Z44" s="25"/>
      <c r="AA44" s="4"/>
      <c r="AB44" s="21"/>
      <c r="AC44" s="21"/>
      <c r="AD44" s="21"/>
      <c r="AE44" s="26" t="s">
        <v>27</v>
      </c>
      <c r="AF44" s="28"/>
    </row>
    <row r="45" spans="1:44" ht="19.5" customHeight="1">
      <c r="A45" s="4"/>
      <c r="B45" s="21" t="s">
        <v>18</v>
      </c>
      <c r="C45" s="22" t="s">
        <v>28</v>
      </c>
      <c r="D45" s="21"/>
      <c r="E45" s="21"/>
      <c r="F45" s="21"/>
      <c r="G45" s="21"/>
      <c r="H45" s="21"/>
      <c r="I45" s="25"/>
      <c r="J45" s="25"/>
      <c r="K45" s="25"/>
      <c r="L45" s="25"/>
      <c r="M45" s="21"/>
      <c r="N45" s="25"/>
      <c r="O45" s="25"/>
      <c r="P45" s="25"/>
      <c r="Q45" s="25"/>
      <c r="R45" s="21"/>
      <c r="S45" s="21"/>
      <c r="T45" s="21"/>
      <c r="U45" s="21"/>
      <c r="V45" s="21"/>
      <c r="AE45" s="4"/>
      <c r="AF45" s="28"/>
    </row>
    <row r="46" spans="1:44" ht="19.5" customHeight="1">
      <c r="A46" s="4"/>
      <c r="B46" s="4"/>
      <c r="C46" s="22" t="s">
        <v>29</v>
      </c>
      <c r="D46" s="4"/>
      <c r="E46" s="22"/>
      <c r="F46" s="22"/>
      <c r="G46" s="22"/>
      <c r="H46" s="22"/>
      <c r="I46" s="22"/>
      <c r="J46" s="22"/>
      <c r="K46" s="22"/>
      <c r="L46" s="22"/>
      <c r="M46" s="22"/>
      <c r="N46" s="22"/>
      <c r="O46" s="22"/>
      <c r="P46" s="22"/>
      <c r="Q46" s="22"/>
      <c r="R46" s="21"/>
      <c r="S46" s="21"/>
      <c r="T46" s="21"/>
      <c r="U46" s="21"/>
      <c r="V46" s="21"/>
      <c r="W46" s="21"/>
      <c r="X46" s="21"/>
      <c r="Y46" s="21"/>
      <c r="Z46" s="4"/>
      <c r="AA46" s="4"/>
      <c r="AB46" s="4"/>
      <c r="AC46" s="4"/>
      <c r="AD46" s="4"/>
      <c r="AE46" s="4"/>
      <c r="AF46" s="28"/>
    </row>
    <row r="47" spans="1:44" ht="19.5" customHeight="1">
      <c r="A47" s="4"/>
      <c r="B47" s="21"/>
      <c r="C47" s="22"/>
      <c r="D47" s="22"/>
      <c r="E47" s="22"/>
      <c r="F47" s="22"/>
      <c r="G47" s="22"/>
      <c r="H47" s="22"/>
      <c r="I47" s="22"/>
      <c r="J47" s="22"/>
      <c r="K47" s="22"/>
      <c r="L47" s="23"/>
      <c r="M47" s="23"/>
      <c r="N47" s="23"/>
      <c r="O47" s="23"/>
      <c r="P47" s="4"/>
      <c r="Q47" s="4"/>
      <c r="R47" s="4"/>
      <c r="S47" s="4"/>
      <c r="T47" s="23"/>
      <c r="U47" s="24"/>
      <c r="V47" s="4"/>
      <c r="W47" s="4"/>
      <c r="X47" s="4"/>
      <c r="Y47" s="21"/>
      <c r="Z47" s="21"/>
      <c r="AA47" s="4"/>
      <c r="AB47" s="4"/>
      <c r="AC47" s="4"/>
      <c r="AD47" s="4"/>
      <c r="AE47" s="4"/>
      <c r="AF47" s="28"/>
    </row>
    <row r="48" spans="1:44" ht="19.5" customHeight="1">
      <c r="A48" s="4"/>
      <c r="B48" s="21" t="s">
        <v>18</v>
      </c>
      <c r="C48" s="21" t="s">
        <v>37</v>
      </c>
      <c r="D48" s="21"/>
      <c r="E48" s="21"/>
      <c r="F48" s="21"/>
      <c r="G48" s="21"/>
      <c r="H48" s="21"/>
      <c r="I48" s="21"/>
      <c r="J48" s="21"/>
      <c r="K48" s="21"/>
      <c r="L48" s="21"/>
      <c r="M48" s="21"/>
      <c r="N48" s="21"/>
      <c r="O48" s="21"/>
      <c r="P48" s="21"/>
      <c r="Q48" s="21"/>
      <c r="R48" s="21"/>
      <c r="S48" s="21"/>
      <c r="T48" s="21"/>
      <c r="U48" s="21"/>
      <c r="V48" s="21"/>
      <c r="W48" s="21"/>
      <c r="X48" s="21"/>
      <c r="Y48" s="4"/>
      <c r="Z48" s="4"/>
      <c r="AA48" s="4"/>
      <c r="AB48" s="4"/>
      <c r="AC48" s="4"/>
      <c r="AD48" s="4"/>
      <c r="AE48" s="4"/>
      <c r="AF48" s="28"/>
    </row>
    <row r="60" spans="30:30" ht="19.5" customHeight="1">
      <c r="AD60" s="3"/>
    </row>
    <row r="153" spans="30:30" ht="19.5" customHeight="1">
      <c r="AD153" s="3"/>
    </row>
    <row r="184" spans="30:30" ht="19.5" customHeight="1">
      <c r="AD184" s="3"/>
    </row>
    <row r="215" spans="30:30" ht="19.5" customHeight="1">
      <c r="AD215" s="3"/>
    </row>
    <row r="246" spans="30:30" ht="19.5" customHeight="1">
      <c r="AD246" s="3"/>
    </row>
    <row r="277" spans="30:30" ht="19.5" customHeight="1">
      <c r="AD277" s="3"/>
    </row>
    <row r="308" spans="30:30" ht="19.5" customHeight="1">
      <c r="AD308" s="3"/>
    </row>
    <row r="339" spans="30:30" ht="19.5" customHeight="1">
      <c r="AD339" s="3"/>
    </row>
  </sheetData>
  <sheetProtection selectLockedCells="1"/>
  <mergeCells count="49">
    <mergeCell ref="X43:Z43"/>
    <mergeCell ref="AA43:AC43"/>
    <mergeCell ref="AD43:AE43"/>
    <mergeCell ref="X41:Z41"/>
    <mergeCell ref="AA41:AC41"/>
    <mergeCell ref="AD41:AE41"/>
    <mergeCell ref="X42:Z42"/>
    <mergeCell ref="AA42:AC42"/>
    <mergeCell ref="AD42:AE42"/>
    <mergeCell ref="C34:K34"/>
    <mergeCell ref="S34:V34"/>
    <mergeCell ref="C36:K36"/>
    <mergeCell ref="S36:V36"/>
    <mergeCell ref="C38:K38"/>
    <mergeCell ref="S38:V38"/>
    <mergeCell ref="C30:K30"/>
    <mergeCell ref="R30:T30"/>
    <mergeCell ref="V30:X30"/>
    <mergeCell ref="Z30:AC30"/>
    <mergeCell ref="C32:K32"/>
    <mergeCell ref="S32:V32"/>
    <mergeCell ref="C26:K26"/>
    <mergeCell ref="Q26:S26"/>
    <mergeCell ref="U26:W26"/>
    <mergeCell ref="Y26:AB26"/>
    <mergeCell ref="C28:K28"/>
    <mergeCell ref="Q28:S28"/>
    <mergeCell ref="U28:W28"/>
    <mergeCell ref="Y28:AB28"/>
    <mergeCell ref="Y24:AB24"/>
    <mergeCell ref="C18:K18"/>
    <mergeCell ref="L18:P18"/>
    <mergeCell ref="R18:T18"/>
    <mergeCell ref="V18:X18"/>
    <mergeCell ref="Z18:AB18"/>
    <mergeCell ref="C20:K20"/>
    <mergeCell ref="L20:AB20"/>
    <mergeCell ref="C22:K22"/>
    <mergeCell ref="L22:N22"/>
    <mergeCell ref="C24:K24"/>
    <mergeCell ref="Q24:S24"/>
    <mergeCell ref="U24:W24"/>
    <mergeCell ref="I13:T13"/>
    <mergeCell ref="W1:AD1"/>
    <mergeCell ref="D2:I2"/>
    <mergeCell ref="D3:M3"/>
    <mergeCell ref="U8:AD8"/>
    <mergeCell ref="U7:AE7"/>
    <mergeCell ref="D4:I4"/>
  </mergeCells>
  <phoneticPr fontId="4"/>
  <dataValidations count="6">
    <dataValidation type="list" allowBlank="1" showInputMessage="1" sqref="I5:L5 J3:M4 D3:I3">
      <formula1>"１年生,２年生,３年生,４年生,５年生,６年生"</formula1>
    </dataValidation>
    <dataValidation type="list" allowBlank="1" showInputMessage="1" prompt="リストから選択_x000a_　または_x000a_直接入力" sqref="L20:AB20">
      <formula1>"欠席,調理実習,社会科見学,特別支援学級交流会,職業体験,町陸上大会,修学旅行,宿泊研修,スキー研修,遠足"</formula1>
    </dataValidation>
    <dataValidation type="list" allowBlank="1" showInputMessage="1" sqref="I13:T13">
      <formula1>"1,2,3,4,5,6,7,9,10,11,12"</formula1>
    </dataValidation>
    <dataValidation type="list" allowBlank="1" showInputMessage="1" errorTitle="【未選択！】" error="①提出先センターを選択_x000a_②リストから学校名を選択" promptTitle="【学校名】" prompt="リストから選択下さい" sqref="D2:I2">
      <formula1>INDIRECT($U$7)</formula1>
    </dataValidation>
    <dataValidation type="custom" allowBlank="1" showInputMessage="1" promptTitle="【届出年月日】" prompt="_x000a_①今日の日付の場合_x000a_　→【Ctrl】と【＋】を同時に押す_x000a__x000a_②指定の日付の場合_x000a_　→【7/10】 と押すと_x000a_    『平成26年7月10日』" sqref="W1:X1">
      <formula1>"平成　　年　　月　　日"</formula1>
    </dataValidation>
    <dataValidation type="list" allowBlank="1" showInputMessage="1" showErrorMessage="1" sqref="D4:I4">
      <formula1>"保護者　様"</formula1>
    </dataValidation>
  </dataValidations>
  <printOptions horizontalCentered="1"/>
  <pageMargins left="0.39370078740157483" right="0" top="0.59055118110236227" bottom="0.39370078740157483" header="0.51181102362204722" footer="0.51181102362204722"/>
  <pageSetup paperSize="9" orientation="portrait" blackAndWhite="1"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未選択！】" error="提出先センターをリストから選択下さい" promptTitle="提出先センター" prompt="リストから選択下さい_x000a_【窪川センター】_x000a_【大正センター】_x000a_【十和センター】">
          <x14:formula1>
            <xm:f>地区及び学校リスト!$C$4:$E$4</xm:f>
          </x14:formula1>
          <xm:sqref>U7:AE7</xm:sqref>
        </x14:dataValidation>
      </x14:dataValidations>
    </ext>
  </extLst>
</worksheet>
</file>

<file path=xl/worksheets/sheet2.xml><?xml version="1.0" encoding="utf-8"?>
<worksheet xmlns="http://schemas.openxmlformats.org/spreadsheetml/2006/main" xmlns:r="http://schemas.openxmlformats.org/officeDocument/2006/relationships">
  <dimension ref="C4:E14"/>
  <sheetViews>
    <sheetView showGridLines="0" showRowColHeaders="0" zoomScale="130" zoomScaleNormal="130" workbookViewId="0">
      <selection activeCell="G14" sqref="G14"/>
    </sheetView>
  </sheetViews>
  <sheetFormatPr defaultColWidth="10.625" defaultRowHeight="24.95" customHeight="1"/>
  <sheetData>
    <row r="4" spans="3:5" ht="24.95" customHeight="1">
      <c r="C4" s="49" t="s">
        <v>38</v>
      </c>
      <c r="D4" s="49" t="s">
        <v>39</v>
      </c>
      <c r="E4" s="49" t="s">
        <v>40</v>
      </c>
    </row>
    <row r="5" spans="3:5" ht="24.95" customHeight="1">
      <c r="C5" s="50" t="s">
        <v>41</v>
      </c>
      <c r="D5" s="50" t="s">
        <v>42</v>
      </c>
      <c r="E5" s="50" t="s">
        <v>43</v>
      </c>
    </row>
    <row r="6" spans="3:5" ht="24.95" customHeight="1">
      <c r="C6" s="50" t="s">
        <v>44</v>
      </c>
      <c r="D6" s="50" t="s">
        <v>45</v>
      </c>
      <c r="E6" s="50" t="s">
        <v>46</v>
      </c>
    </row>
    <row r="7" spans="3:5" ht="24.95" customHeight="1">
      <c r="C7" s="50" t="s">
        <v>47</v>
      </c>
      <c r="D7" s="50" t="s">
        <v>48</v>
      </c>
      <c r="E7" s="50" t="s">
        <v>49</v>
      </c>
    </row>
    <row r="8" spans="3:5" ht="24.95" customHeight="1">
      <c r="C8" s="50" t="s">
        <v>50</v>
      </c>
      <c r="D8" s="51" t="s">
        <v>51</v>
      </c>
      <c r="E8" s="51" t="s">
        <v>52</v>
      </c>
    </row>
    <row r="9" spans="3:5" ht="24.95" customHeight="1">
      <c r="C9" s="50" t="s">
        <v>53</v>
      </c>
      <c r="D9" s="52"/>
      <c r="E9" s="52"/>
    </row>
    <row r="10" spans="3:5" ht="24.95" customHeight="1">
      <c r="C10" s="50" t="s">
        <v>54</v>
      </c>
      <c r="D10" s="52"/>
      <c r="E10" s="52"/>
    </row>
    <row r="11" spans="3:5" ht="24.95" customHeight="1">
      <c r="C11" s="50" t="s">
        <v>55</v>
      </c>
      <c r="D11" s="52"/>
      <c r="E11" s="52"/>
    </row>
    <row r="12" spans="3:5" ht="24.95" customHeight="1">
      <c r="C12" s="50" t="s">
        <v>56</v>
      </c>
      <c r="D12" s="52"/>
      <c r="E12" s="52"/>
    </row>
    <row r="13" spans="3:5" ht="24.95" customHeight="1">
      <c r="C13" s="50" t="s">
        <v>57</v>
      </c>
      <c r="D13" s="52"/>
      <c r="E13" s="52"/>
    </row>
    <row r="14" spans="3:5" ht="24.95" customHeight="1">
      <c r="C14" s="51" t="s">
        <v>58</v>
      </c>
      <c r="D14" s="52"/>
      <c r="E14" s="52"/>
    </row>
  </sheetData>
  <sheetProtection sheet="1" objects="1" scenarios="1" selectLockedCells="1" selectUnlockedCells="1"/>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A3:I23"/>
  <sheetViews>
    <sheetView showGridLines="0" zoomScale="160" zoomScaleNormal="160" workbookViewId="0">
      <selection activeCell="B9" sqref="B9"/>
    </sheetView>
  </sheetViews>
  <sheetFormatPr defaultRowHeight="24.95" customHeight="1"/>
  <cols>
    <col min="1" max="1" width="5.625" style="35" customWidth="1"/>
    <col min="2" max="4" width="15.625" style="35" customWidth="1"/>
    <col min="5" max="5" width="15.625" style="46" customWidth="1"/>
    <col min="6" max="6" width="15.625" style="39" customWidth="1"/>
    <col min="7" max="7" width="5.625" style="39" customWidth="1"/>
    <col min="8" max="16384" width="9" style="39"/>
  </cols>
  <sheetData>
    <row r="3" spans="2:9" ht="24.95" customHeight="1">
      <c r="B3" s="36" t="s">
        <v>5</v>
      </c>
      <c r="C3" s="37"/>
      <c r="D3" s="37"/>
      <c r="E3" s="37"/>
      <c r="F3" s="38"/>
    </row>
    <row r="4" spans="2:9" ht="24.95" customHeight="1">
      <c r="B4" s="40" t="s">
        <v>59</v>
      </c>
      <c r="C4" s="41" t="s">
        <v>60</v>
      </c>
      <c r="D4" s="41" t="s">
        <v>61</v>
      </c>
      <c r="E4" s="41" t="s">
        <v>62</v>
      </c>
      <c r="F4" s="41" t="s">
        <v>63</v>
      </c>
    </row>
    <row r="5" spans="2:9" ht="24.95" customHeight="1">
      <c r="B5" s="40" t="s">
        <v>5</v>
      </c>
      <c r="C5" s="42">
        <v>4500</v>
      </c>
      <c r="D5" s="42">
        <v>258</v>
      </c>
      <c r="E5" s="42">
        <v>4900</v>
      </c>
      <c r="F5" s="42">
        <v>288</v>
      </c>
    </row>
    <row r="6" spans="2:9" ht="24.95" customHeight="1">
      <c r="B6" s="40" t="s">
        <v>64</v>
      </c>
      <c r="C6" s="42">
        <v>3800</v>
      </c>
      <c r="D6" s="42">
        <v>216</v>
      </c>
      <c r="E6" s="42">
        <v>4200</v>
      </c>
      <c r="F6" s="42">
        <v>246</v>
      </c>
    </row>
    <row r="7" spans="2:9" ht="24.95" customHeight="1">
      <c r="B7" s="40" t="s">
        <v>65</v>
      </c>
      <c r="C7" s="42">
        <f>小_月額_通常/2</f>
        <v>2250</v>
      </c>
      <c r="D7" s="42">
        <f>小_日額_通常/2</f>
        <v>129</v>
      </c>
      <c r="E7" s="42">
        <f>中_月額_通常/2</f>
        <v>2450</v>
      </c>
      <c r="F7" s="42">
        <f>中_日額_通常/2</f>
        <v>144</v>
      </c>
    </row>
    <row r="8" spans="2:9" ht="24.95" customHeight="1">
      <c r="B8" s="40" t="s">
        <v>66</v>
      </c>
      <c r="C8" s="42">
        <f>小_月額_牛停/2</f>
        <v>1900</v>
      </c>
      <c r="D8" s="42">
        <f>小_日額_牛停/2</f>
        <v>108</v>
      </c>
      <c r="E8" s="42">
        <f>中_月額_牛停/2</f>
        <v>2100</v>
      </c>
      <c r="F8" s="42">
        <f>中_日額_牛停/2</f>
        <v>123</v>
      </c>
    </row>
    <row r="9" spans="2:9" ht="24.95" customHeight="1">
      <c r="B9" s="43" t="s">
        <v>67</v>
      </c>
      <c r="C9" s="44">
        <f>小_月額_通常</f>
        <v>4500</v>
      </c>
      <c r="D9" s="44">
        <f>小_日額_通常</f>
        <v>258</v>
      </c>
      <c r="E9" s="44">
        <f>中_月額_通常</f>
        <v>4900</v>
      </c>
      <c r="F9" s="44">
        <f>中_日額_通常</f>
        <v>288</v>
      </c>
    </row>
    <row r="10" spans="2:9" ht="24.95" customHeight="1">
      <c r="B10" s="45"/>
      <c r="E10" s="37"/>
      <c r="F10" s="37"/>
    </row>
    <row r="11" spans="2:9" ht="24.95" customHeight="1">
      <c r="I11" s="47" t="s">
        <v>68</v>
      </c>
    </row>
    <row r="12" spans="2:9" ht="24.95" customHeight="1">
      <c r="I12" s="47" t="s">
        <v>80</v>
      </c>
    </row>
    <row r="13" spans="2:9" ht="24.95" customHeight="1">
      <c r="I13" s="47" t="s">
        <v>69</v>
      </c>
    </row>
    <row r="14" spans="2:9" ht="24.95" customHeight="1">
      <c r="I14" s="47" t="s">
        <v>70</v>
      </c>
    </row>
    <row r="15" spans="2:9" ht="24.95" customHeight="1">
      <c r="I15" s="48" t="s">
        <v>71</v>
      </c>
    </row>
    <row r="16" spans="2:9" ht="24.95" customHeight="1">
      <c r="I16" s="48" t="s">
        <v>72</v>
      </c>
    </row>
    <row r="17" spans="9:9" ht="24.95" customHeight="1">
      <c r="I17" s="48" t="s">
        <v>73</v>
      </c>
    </row>
    <row r="18" spans="9:9" ht="24.95" customHeight="1">
      <c r="I18" s="48" t="s">
        <v>74</v>
      </c>
    </row>
    <row r="19" spans="9:9" ht="24.95" customHeight="1">
      <c r="I19" s="48" t="s">
        <v>75</v>
      </c>
    </row>
    <row r="20" spans="9:9" ht="24.95" customHeight="1">
      <c r="I20" s="48" t="s">
        <v>76</v>
      </c>
    </row>
    <row r="21" spans="9:9" ht="24.95" customHeight="1">
      <c r="I21" s="48" t="s">
        <v>77</v>
      </c>
    </row>
    <row r="22" spans="9:9" ht="24.95" customHeight="1">
      <c r="I22" s="48" t="s">
        <v>78</v>
      </c>
    </row>
    <row r="23" spans="9:9" ht="24.95" customHeight="1">
      <c r="I23" s="48" t="s">
        <v>79</v>
      </c>
    </row>
  </sheetData>
  <sheetProtection sheet="1" objects="1" scenarios="1"/>
  <phoneticPr fontId="4"/>
  <conditionalFormatting sqref="B3">
    <cfRule type="cellIs" dxfId="0" priority="1" stopIfTrue="1" operator="equal">
      <formula>"通常"</formula>
    </cfRule>
  </conditionalFormatting>
  <dataValidations count="2">
    <dataValidation type="list" allowBlank="1" showInputMessage="1" showErrorMessage="1" sqref="B3">
      <formula1>$B$5:$B$8</formula1>
    </dataValidation>
    <dataValidation type="list" allowBlank="1" showInputMessage="1" showErrorMessage="1" sqref="I11:I23">
      <formula1>$C$64:$C$95</formula1>
    </dataValidation>
  </dataValidations>
  <pageMargins left="0" right="0" top="0.78740157480314965" bottom="0" header="0.51181102362204722" footer="0.51181102362204722"/>
  <pageSetup paperSize="9" scale="97" fitToHeight="0"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19</vt:i4>
      </vt:variant>
    </vt:vector>
  </HeadingPairs>
  <TitlesOfParts>
    <vt:vector size="22" baseType="lpstr">
      <vt:lpstr>見本</vt:lpstr>
      <vt:lpstr>地区及び学校リスト</vt:lpstr>
      <vt:lpstr>調定金額</vt:lpstr>
      <vt:lpstr>窪川</vt:lpstr>
      <vt:lpstr>十和</vt:lpstr>
      <vt:lpstr>小_月額_牛停</vt:lpstr>
      <vt:lpstr>小_月額_準要</vt:lpstr>
      <vt:lpstr>小_月額_準要･牛停</vt:lpstr>
      <vt:lpstr>小_月額_通常</vt:lpstr>
      <vt:lpstr>小_日額_牛停</vt:lpstr>
      <vt:lpstr>小_日額_準要</vt:lpstr>
      <vt:lpstr>小_日額_準要・牛停</vt:lpstr>
      <vt:lpstr>小_日額_通常</vt:lpstr>
      <vt:lpstr>大正</vt:lpstr>
      <vt:lpstr>中_月額_牛停</vt:lpstr>
      <vt:lpstr>中_月額_準要</vt:lpstr>
      <vt:lpstr>中_月額_準要・牛停</vt:lpstr>
      <vt:lpstr>中_月額_通常</vt:lpstr>
      <vt:lpstr>中_日額_牛停</vt:lpstr>
      <vt:lpstr>中_日額_準要</vt:lpstr>
      <vt:lpstr>中_日額_準要・牛停</vt:lpstr>
      <vt:lpstr>中_日額_通常</vt:lpstr>
    </vt:vector>
  </TitlesOfParts>
  <Company>四万十町</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四万十町</dc:creator>
  <cp:lastModifiedBy>user</cp:lastModifiedBy>
  <cp:lastPrinted>2014-10-06T02:29:10Z</cp:lastPrinted>
  <dcterms:created xsi:type="dcterms:W3CDTF">2014-09-08T03:00:57Z</dcterms:created>
  <dcterms:modified xsi:type="dcterms:W3CDTF">2014-10-06T02:29:11Z</dcterms:modified>
</cp:coreProperties>
</file>