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59002\Desktop\成長の記録\成長の記録エクセルソフト原本\"/>
    </mc:Choice>
  </mc:AlternateContent>
  <bookViews>
    <workbookView xWindow="0" yWindow="0" windowWidth="20448" windowHeight="7500"/>
  </bookViews>
  <sheets>
    <sheet name="プロフィール" sheetId="1" r:id="rId1"/>
    <sheet name="記入欄（成長の記録）" sheetId="9" r:id="rId2"/>
    <sheet name="個別の指導計画参考 (知的)" sheetId="12" r:id="rId3"/>
    <sheet name="個別の指導計画参考 (自閉）" sheetId="14" r:id="rId4"/>
    <sheet name="個別の指導計画参考 (健常)" sheetId="13" r:id="rId5"/>
    <sheet name="計算" sheetId="3" state="hidden" r:id="rId6"/>
    <sheet name="できている項目" sheetId="10" state="hidden" r:id="rId7"/>
    <sheet name="次の目標" sheetId="5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2" i="3" l="1"/>
  <c r="J152" i="3"/>
  <c r="I152" i="3"/>
  <c r="K150" i="3"/>
  <c r="J150" i="3"/>
  <c r="I150" i="3"/>
  <c r="K147" i="3"/>
  <c r="J147" i="3"/>
  <c r="I147" i="3"/>
  <c r="K144" i="3"/>
  <c r="J144" i="3"/>
  <c r="I144" i="3"/>
  <c r="K141" i="3"/>
  <c r="J141" i="3"/>
  <c r="I141" i="3"/>
  <c r="K140" i="3"/>
  <c r="J140" i="3"/>
  <c r="I140" i="3"/>
  <c r="K139" i="3"/>
  <c r="J139" i="3"/>
  <c r="I139" i="3"/>
  <c r="K136" i="3"/>
  <c r="J136" i="3"/>
  <c r="I136" i="3"/>
  <c r="K135" i="3"/>
  <c r="J135" i="3"/>
  <c r="I135" i="3"/>
  <c r="K132" i="3"/>
  <c r="J132" i="3"/>
  <c r="I132" i="3"/>
  <c r="K129" i="3"/>
  <c r="J129" i="3"/>
  <c r="I129" i="3"/>
  <c r="K126" i="3"/>
  <c r="J126" i="3"/>
  <c r="I126" i="3"/>
  <c r="K123" i="3"/>
  <c r="J123" i="3"/>
  <c r="I123" i="3"/>
  <c r="K120" i="3"/>
  <c r="J120" i="3"/>
  <c r="I120" i="3"/>
  <c r="K117" i="3"/>
  <c r="J117" i="3"/>
  <c r="I117" i="3"/>
  <c r="K114" i="3"/>
  <c r="J114" i="3"/>
  <c r="I114" i="3"/>
  <c r="K112" i="3"/>
  <c r="J112" i="3"/>
  <c r="I112" i="3"/>
  <c r="K109" i="3"/>
  <c r="J109" i="3"/>
  <c r="I109" i="3"/>
  <c r="K108" i="3"/>
  <c r="J108" i="3"/>
  <c r="I108" i="3"/>
  <c r="K105" i="3"/>
  <c r="J105" i="3"/>
  <c r="I105" i="3"/>
  <c r="K103" i="3"/>
  <c r="J103" i="3"/>
  <c r="I103" i="3"/>
  <c r="K101" i="3"/>
  <c r="J101" i="3"/>
  <c r="I101" i="3"/>
  <c r="K98" i="3"/>
  <c r="J98" i="3"/>
  <c r="I98" i="3"/>
  <c r="K95" i="3"/>
  <c r="J95" i="3"/>
  <c r="I95" i="3"/>
  <c r="K93" i="3"/>
  <c r="J93" i="3"/>
  <c r="I93" i="3"/>
  <c r="K92" i="3"/>
  <c r="J92" i="3"/>
  <c r="I92" i="3"/>
  <c r="K89" i="3"/>
  <c r="J89" i="3"/>
  <c r="I89" i="3"/>
  <c r="K87" i="3"/>
  <c r="J87" i="3"/>
  <c r="I87" i="3"/>
  <c r="K86" i="3"/>
  <c r="J86" i="3"/>
  <c r="I86" i="3"/>
  <c r="K84" i="3"/>
  <c r="J84" i="3"/>
  <c r="I84" i="3"/>
  <c r="K82" i="3"/>
  <c r="J82" i="3"/>
  <c r="I82" i="3"/>
  <c r="K79" i="3"/>
  <c r="J79" i="3"/>
  <c r="I79" i="3"/>
  <c r="K77" i="3"/>
  <c r="J77" i="3"/>
  <c r="I77" i="3"/>
  <c r="K74" i="3"/>
  <c r="J74" i="3"/>
  <c r="I74" i="3"/>
  <c r="K71" i="3"/>
  <c r="J71" i="3"/>
  <c r="I71" i="3"/>
  <c r="K68" i="3"/>
  <c r="J68" i="3"/>
  <c r="I68" i="3"/>
  <c r="K65" i="3"/>
  <c r="J65" i="3"/>
  <c r="I65" i="3"/>
  <c r="K62" i="3"/>
  <c r="J62" i="3"/>
  <c r="I62" i="3"/>
  <c r="K59" i="3"/>
  <c r="J59" i="3"/>
  <c r="I59" i="3"/>
  <c r="K57" i="3"/>
  <c r="J57" i="3"/>
  <c r="I57" i="3"/>
  <c r="K55" i="3"/>
  <c r="J55" i="3"/>
  <c r="I55" i="3"/>
  <c r="K53" i="3"/>
  <c r="J53" i="3"/>
  <c r="I53" i="3"/>
  <c r="K50" i="3"/>
  <c r="J50" i="3"/>
  <c r="I50" i="3"/>
  <c r="K47" i="3"/>
  <c r="J47" i="3"/>
  <c r="I47" i="3"/>
  <c r="K45" i="3"/>
  <c r="J45" i="3"/>
  <c r="I45" i="3"/>
  <c r="K42" i="3"/>
  <c r="J42" i="3"/>
  <c r="I42" i="3"/>
  <c r="K40" i="3"/>
  <c r="J40" i="3"/>
  <c r="I40" i="3"/>
  <c r="K37" i="3"/>
  <c r="J37" i="3"/>
  <c r="I37" i="3"/>
  <c r="K34" i="3"/>
  <c r="J34" i="3"/>
  <c r="I34" i="3"/>
  <c r="K31" i="3"/>
  <c r="J31" i="3"/>
  <c r="I31" i="3"/>
  <c r="K29" i="3"/>
  <c r="J29" i="3"/>
  <c r="I29" i="3"/>
  <c r="K27" i="3"/>
  <c r="J27" i="3"/>
  <c r="I27" i="3"/>
  <c r="K24" i="3"/>
  <c r="J24" i="3"/>
  <c r="I24" i="3"/>
  <c r="K21" i="3"/>
  <c r="J21" i="3"/>
  <c r="I21" i="3"/>
  <c r="K19" i="3"/>
  <c r="J19" i="3"/>
  <c r="I19" i="3"/>
  <c r="K17" i="3"/>
  <c r="J17" i="3"/>
  <c r="I17" i="3"/>
  <c r="K14" i="3"/>
  <c r="J14" i="3"/>
  <c r="I14" i="3"/>
  <c r="K11" i="3"/>
  <c r="J11" i="3"/>
  <c r="I11" i="3"/>
  <c r="K9" i="3"/>
  <c r="J9" i="3"/>
  <c r="I9" i="3"/>
  <c r="K6" i="3"/>
  <c r="J6" i="3"/>
  <c r="I6" i="3"/>
  <c r="AD154" i="3"/>
  <c r="AC154" i="3"/>
  <c r="AB154" i="3"/>
  <c r="AG154" i="3"/>
  <c r="AF154" i="3"/>
  <c r="AE154" i="3"/>
  <c r="AE7" i="3"/>
  <c r="AF7" i="3"/>
  <c r="AG7" i="3"/>
  <c r="AE8" i="3"/>
  <c r="AF8" i="3"/>
  <c r="AG8" i="3"/>
  <c r="AE9" i="3"/>
  <c r="AF9" i="3"/>
  <c r="AG9" i="3"/>
  <c r="AE10" i="3"/>
  <c r="AF10" i="3"/>
  <c r="AG10" i="3"/>
  <c r="AE11" i="3"/>
  <c r="AF11" i="3"/>
  <c r="AG11" i="3"/>
  <c r="AE12" i="3"/>
  <c r="AF12" i="3"/>
  <c r="AG12" i="3"/>
  <c r="AE13" i="3"/>
  <c r="AF13" i="3"/>
  <c r="AG13" i="3"/>
  <c r="AE14" i="3"/>
  <c r="AF14" i="3"/>
  <c r="AG14" i="3"/>
  <c r="AE15" i="3"/>
  <c r="AF15" i="3"/>
  <c r="AG15" i="3"/>
  <c r="AE16" i="3"/>
  <c r="AF16" i="3"/>
  <c r="AG16" i="3"/>
  <c r="AE17" i="3"/>
  <c r="AF17" i="3"/>
  <c r="AG17" i="3"/>
  <c r="AE18" i="3"/>
  <c r="AF18" i="3"/>
  <c r="AG18" i="3"/>
  <c r="AE19" i="3"/>
  <c r="AF19" i="3"/>
  <c r="AG19" i="3"/>
  <c r="AE20" i="3"/>
  <c r="AF20" i="3"/>
  <c r="AG20" i="3"/>
  <c r="AE21" i="3"/>
  <c r="AF21" i="3"/>
  <c r="AG21" i="3"/>
  <c r="AE22" i="3"/>
  <c r="AF22" i="3"/>
  <c r="AG22" i="3"/>
  <c r="AE23" i="3"/>
  <c r="AF23" i="3"/>
  <c r="AG23" i="3"/>
  <c r="AE24" i="3"/>
  <c r="AF24" i="3"/>
  <c r="AG24" i="3"/>
  <c r="AE25" i="3"/>
  <c r="AF25" i="3"/>
  <c r="AG25" i="3"/>
  <c r="AE26" i="3"/>
  <c r="AF26" i="3"/>
  <c r="AG26" i="3"/>
  <c r="AE27" i="3"/>
  <c r="AF27" i="3"/>
  <c r="AG27" i="3"/>
  <c r="AE28" i="3"/>
  <c r="AF28" i="3"/>
  <c r="AG28" i="3"/>
  <c r="AE29" i="3"/>
  <c r="AF29" i="3"/>
  <c r="AG29" i="3"/>
  <c r="AE30" i="3"/>
  <c r="AF30" i="3"/>
  <c r="AG30" i="3"/>
  <c r="AE31" i="3"/>
  <c r="AF31" i="3"/>
  <c r="AG31" i="3"/>
  <c r="AE32" i="3"/>
  <c r="AF32" i="3"/>
  <c r="AG32" i="3"/>
  <c r="AE33" i="3"/>
  <c r="AF33" i="3"/>
  <c r="AG33" i="3"/>
  <c r="AE34" i="3"/>
  <c r="AF34" i="3"/>
  <c r="AG34" i="3"/>
  <c r="AE35" i="3"/>
  <c r="AF35" i="3"/>
  <c r="AG35" i="3"/>
  <c r="AE36" i="3"/>
  <c r="AF36" i="3"/>
  <c r="AG36" i="3"/>
  <c r="AE37" i="3"/>
  <c r="AF37" i="3"/>
  <c r="AG37" i="3"/>
  <c r="AE38" i="3"/>
  <c r="AF38" i="3"/>
  <c r="AG38" i="3"/>
  <c r="AE39" i="3"/>
  <c r="AF39" i="3"/>
  <c r="AG39" i="3"/>
  <c r="AE40" i="3"/>
  <c r="AF40" i="3"/>
  <c r="AG40" i="3"/>
  <c r="AE41" i="3"/>
  <c r="AF41" i="3"/>
  <c r="AG41" i="3"/>
  <c r="AE42" i="3"/>
  <c r="AF42" i="3"/>
  <c r="AG42" i="3"/>
  <c r="AE43" i="3"/>
  <c r="AF43" i="3"/>
  <c r="AG43" i="3"/>
  <c r="AE44" i="3"/>
  <c r="AF44" i="3"/>
  <c r="AG44" i="3"/>
  <c r="AE45" i="3"/>
  <c r="AF45" i="3"/>
  <c r="AG45" i="3"/>
  <c r="AE46" i="3"/>
  <c r="AF46" i="3"/>
  <c r="AG46" i="3"/>
  <c r="AE47" i="3"/>
  <c r="AF47" i="3"/>
  <c r="AG47" i="3"/>
  <c r="AE48" i="3"/>
  <c r="AF48" i="3"/>
  <c r="AG48" i="3"/>
  <c r="AE49" i="3"/>
  <c r="AF49" i="3"/>
  <c r="AG49" i="3"/>
  <c r="AE50" i="3"/>
  <c r="AF50" i="3"/>
  <c r="AG50" i="3"/>
  <c r="AE51" i="3"/>
  <c r="AF51" i="3"/>
  <c r="AG51" i="3"/>
  <c r="AE52" i="3"/>
  <c r="AF52" i="3"/>
  <c r="AG52" i="3"/>
  <c r="AE53" i="3"/>
  <c r="AF53" i="3"/>
  <c r="AG53" i="3"/>
  <c r="AE54" i="3"/>
  <c r="AF54" i="3"/>
  <c r="AG54" i="3"/>
  <c r="AE55" i="3"/>
  <c r="AF55" i="3"/>
  <c r="AG55" i="3"/>
  <c r="AE56" i="3"/>
  <c r="AF56" i="3"/>
  <c r="AG56" i="3"/>
  <c r="AE57" i="3"/>
  <c r="AF57" i="3"/>
  <c r="AG57" i="3"/>
  <c r="AE58" i="3"/>
  <c r="AF58" i="3"/>
  <c r="AG58" i="3"/>
  <c r="AE59" i="3"/>
  <c r="AF59" i="3"/>
  <c r="AG59" i="3"/>
  <c r="AE60" i="3"/>
  <c r="AF60" i="3"/>
  <c r="AG60" i="3"/>
  <c r="AE61" i="3"/>
  <c r="AF61" i="3"/>
  <c r="AG61" i="3"/>
  <c r="AE62" i="3"/>
  <c r="AF62" i="3"/>
  <c r="AG62" i="3"/>
  <c r="AE63" i="3"/>
  <c r="AF63" i="3"/>
  <c r="AG63" i="3"/>
  <c r="AE64" i="3"/>
  <c r="AF64" i="3"/>
  <c r="AG64" i="3"/>
  <c r="AE65" i="3"/>
  <c r="AF65" i="3"/>
  <c r="AG65" i="3"/>
  <c r="AE66" i="3"/>
  <c r="AF66" i="3"/>
  <c r="AG66" i="3"/>
  <c r="AE67" i="3"/>
  <c r="AF67" i="3"/>
  <c r="AG67" i="3"/>
  <c r="AE68" i="3"/>
  <c r="AF68" i="3"/>
  <c r="AG68" i="3"/>
  <c r="AE69" i="3"/>
  <c r="AF69" i="3"/>
  <c r="AG69" i="3"/>
  <c r="AE70" i="3"/>
  <c r="AF70" i="3"/>
  <c r="AG70" i="3"/>
  <c r="AE71" i="3"/>
  <c r="AF71" i="3"/>
  <c r="AG71" i="3"/>
  <c r="AE72" i="3"/>
  <c r="AF72" i="3"/>
  <c r="AG72" i="3"/>
  <c r="AE73" i="3"/>
  <c r="AF73" i="3"/>
  <c r="AG73" i="3"/>
  <c r="AE74" i="3"/>
  <c r="AF74" i="3"/>
  <c r="AG74" i="3"/>
  <c r="AE75" i="3"/>
  <c r="AF75" i="3"/>
  <c r="AG75" i="3"/>
  <c r="AE76" i="3"/>
  <c r="AF76" i="3"/>
  <c r="AG76" i="3"/>
  <c r="AE77" i="3"/>
  <c r="AF77" i="3"/>
  <c r="AG77" i="3"/>
  <c r="AE78" i="3"/>
  <c r="AF78" i="3"/>
  <c r="AG78" i="3"/>
  <c r="AE79" i="3"/>
  <c r="AF79" i="3"/>
  <c r="AG79" i="3"/>
  <c r="AE80" i="3"/>
  <c r="AF80" i="3"/>
  <c r="AG80" i="3"/>
  <c r="AE81" i="3"/>
  <c r="AF81" i="3"/>
  <c r="AG81" i="3"/>
  <c r="AE82" i="3"/>
  <c r="AF82" i="3"/>
  <c r="AG82" i="3"/>
  <c r="AE83" i="3"/>
  <c r="AF83" i="3"/>
  <c r="AG83" i="3"/>
  <c r="AE84" i="3"/>
  <c r="AF84" i="3"/>
  <c r="AG84" i="3"/>
  <c r="AE85" i="3"/>
  <c r="AF85" i="3"/>
  <c r="AG85" i="3"/>
  <c r="AE86" i="3"/>
  <c r="AF86" i="3"/>
  <c r="AG86" i="3"/>
  <c r="AE87" i="3"/>
  <c r="AF87" i="3"/>
  <c r="AG87" i="3"/>
  <c r="AE88" i="3"/>
  <c r="AF88" i="3"/>
  <c r="AG88" i="3"/>
  <c r="AE89" i="3"/>
  <c r="AF89" i="3"/>
  <c r="AG89" i="3"/>
  <c r="AE90" i="3"/>
  <c r="AF90" i="3"/>
  <c r="AG90" i="3"/>
  <c r="AE91" i="3"/>
  <c r="AF91" i="3"/>
  <c r="AG91" i="3"/>
  <c r="AE92" i="3"/>
  <c r="AF92" i="3"/>
  <c r="AG92" i="3"/>
  <c r="AE93" i="3"/>
  <c r="AF93" i="3"/>
  <c r="AG93" i="3"/>
  <c r="AE94" i="3"/>
  <c r="AF94" i="3"/>
  <c r="AG94" i="3"/>
  <c r="AE95" i="3"/>
  <c r="AF95" i="3"/>
  <c r="AG95" i="3"/>
  <c r="AE96" i="3"/>
  <c r="AF96" i="3"/>
  <c r="AG96" i="3"/>
  <c r="AE97" i="3"/>
  <c r="AF97" i="3"/>
  <c r="AG97" i="3"/>
  <c r="AE98" i="3"/>
  <c r="AF98" i="3"/>
  <c r="AG98" i="3"/>
  <c r="AE99" i="3"/>
  <c r="AF99" i="3"/>
  <c r="AG99" i="3"/>
  <c r="AE100" i="3"/>
  <c r="AF100" i="3"/>
  <c r="AG100" i="3"/>
  <c r="AE101" i="3"/>
  <c r="AF101" i="3"/>
  <c r="AG101" i="3"/>
  <c r="AE102" i="3"/>
  <c r="AF102" i="3"/>
  <c r="AG102" i="3"/>
  <c r="AE103" i="3"/>
  <c r="AF103" i="3"/>
  <c r="AG103" i="3"/>
  <c r="AE104" i="3"/>
  <c r="AF104" i="3"/>
  <c r="AG104" i="3"/>
  <c r="AE105" i="3"/>
  <c r="AF105" i="3"/>
  <c r="AG105" i="3"/>
  <c r="AE106" i="3"/>
  <c r="AF106" i="3"/>
  <c r="AG106" i="3"/>
  <c r="AE107" i="3"/>
  <c r="AF107" i="3"/>
  <c r="AG107" i="3"/>
  <c r="AE108" i="3"/>
  <c r="AF108" i="3"/>
  <c r="AG108" i="3"/>
  <c r="AE109" i="3"/>
  <c r="AF109" i="3"/>
  <c r="AG109" i="3"/>
  <c r="AE110" i="3"/>
  <c r="AF110" i="3"/>
  <c r="AG110" i="3"/>
  <c r="AE111" i="3"/>
  <c r="AF111" i="3"/>
  <c r="AG111" i="3"/>
  <c r="AE112" i="3"/>
  <c r="AF112" i="3"/>
  <c r="AG112" i="3"/>
  <c r="AE113" i="3"/>
  <c r="AF113" i="3"/>
  <c r="AG113" i="3"/>
  <c r="AE114" i="3"/>
  <c r="AF114" i="3"/>
  <c r="AG114" i="3"/>
  <c r="AE115" i="3"/>
  <c r="AF115" i="3"/>
  <c r="AG115" i="3"/>
  <c r="AE116" i="3"/>
  <c r="AF116" i="3"/>
  <c r="AG116" i="3"/>
  <c r="AE117" i="3"/>
  <c r="AF117" i="3"/>
  <c r="AG117" i="3"/>
  <c r="AE118" i="3"/>
  <c r="AF118" i="3"/>
  <c r="AG118" i="3"/>
  <c r="AE119" i="3"/>
  <c r="AF119" i="3"/>
  <c r="AG119" i="3"/>
  <c r="AE120" i="3"/>
  <c r="AF120" i="3"/>
  <c r="AG120" i="3"/>
  <c r="AE121" i="3"/>
  <c r="AF121" i="3"/>
  <c r="AG121" i="3"/>
  <c r="AE122" i="3"/>
  <c r="AF122" i="3"/>
  <c r="AG122" i="3"/>
  <c r="AE123" i="3"/>
  <c r="AF123" i="3"/>
  <c r="AG123" i="3"/>
  <c r="AE124" i="3"/>
  <c r="AF124" i="3"/>
  <c r="AG124" i="3"/>
  <c r="AE125" i="3"/>
  <c r="AF125" i="3"/>
  <c r="AG125" i="3"/>
  <c r="AE126" i="3"/>
  <c r="AF126" i="3"/>
  <c r="AG126" i="3"/>
  <c r="AE127" i="3"/>
  <c r="AF127" i="3"/>
  <c r="AG127" i="3"/>
  <c r="AE128" i="3"/>
  <c r="AF128" i="3"/>
  <c r="AG128" i="3"/>
  <c r="AE129" i="3"/>
  <c r="AF129" i="3"/>
  <c r="AG129" i="3"/>
  <c r="AE130" i="3"/>
  <c r="AF130" i="3"/>
  <c r="AG130" i="3"/>
  <c r="AE131" i="3"/>
  <c r="AF131" i="3"/>
  <c r="AG131" i="3"/>
  <c r="AE132" i="3"/>
  <c r="AF132" i="3"/>
  <c r="AG132" i="3"/>
  <c r="AE133" i="3"/>
  <c r="AF133" i="3"/>
  <c r="AG133" i="3"/>
  <c r="AE134" i="3"/>
  <c r="AF134" i="3"/>
  <c r="AG134" i="3"/>
  <c r="AE135" i="3"/>
  <c r="AF135" i="3"/>
  <c r="AG135" i="3"/>
  <c r="AE136" i="3"/>
  <c r="AF136" i="3"/>
  <c r="AG136" i="3"/>
  <c r="AE137" i="3"/>
  <c r="AF137" i="3"/>
  <c r="AG137" i="3"/>
  <c r="AE138" i="3"/>
  <c r="AF138" i="3"/>
  <c r="AG138" i="3"/>
  <c r="AE139" i="3"/>
  <c r="AF139" i="3"/>
  <c r="AG139" i="3"/>
  <c r="AE140" i="3"/>
  <c r="AF140" i="3"/>
  <c r="AG140" i="3"/>
  <c r="AE141" i="3"/>
  <c r="AF141" i="3"/>
  <c r="AG141" i="3"/>
  <c r="AE142" i="3"/>
  <c r="AF142" i="3"/>
  <c r="AG142" i="3"/>
  <c r="AE143" i="3"/>
  <c r="AF143" i="3"/>
  <c r="AG143" i="3"/>
  <c r="AE144" i="3"/>
  <c r="AF144" i="3"/>
  <c r="AG144" i="3"/>
  <c r="AE145" i="3"/>
  <c r="AF145" i="3"/>
  <c r="AG145" i="3"/>
  <c r="AE146" i="3"/>
  <c r="AF146" i="3"/>
  <c r="AG146" i="3"/>
  <c r="AE147" i="3"/>
  <c r="AF147" i="3"/>
  <c r="AG147" i="3"/>
  <c r="AE148" i="3"/>
  <c r="AF148" i="3"/>
  <c r="AG148" i="3"/>
  <c r="AE149" i="3"/>
  <c r="AF149" i="3"/>
  <c r="AG149" i="3"/>
  <c r="AE150" i="3"/>
  <c r="AF150" i="3"/>
  <c r="AG150" i="3"/>
  <c r="AE151" i="3"/>
  <c r="AF151" i="3"/>
  <c r="AG151" i="3"/>
  <c r="AE152" i="3"/>
  <c r="AF152" i="3"/>
  <c r="AG152" i="3"/>
  <c r="AE153" i="3"/>
  <c r="AF153" i="3"/>
  <c r="AG153" i="3"/>
  <c r="AG6" i="3"/>
  <c r="AF6" i="3"/>
  <c r="AE6" i="3"/>
  <c r="AB153" i="3"/>
  <c r="AD153" i="3"/>
  <c r="AC153" i="3"/>
  <c r="AB7" i="3"/>
  <c r="AC7" i="3"/>
  <c r="AD7" i="3"/>
  <c r="AB8" i="3"/>
  <c r="AC8" i="3"/>
  <c r="AD8" i="3"/>
  <c r="AB9" i="3"/>
  <c r="AC9" i="3"/>
  <c r="AD9" i="3"/>
  <c r="AB10" i="3"/>
  <c r="AC10" i="3"/>
  <c r="AD10" i="3"/>
  <c r="AB11" i="3"/>
  <c r="AC11" i="3"/>
  <c r="AD11" i="3"/>
  <c r="AB12" i="3"/>
  <c r="AC12" i="3"/>
  <c r="AD12" i="3"/>
  <c r="AB13" i="3"/>
  <c r="AC13" i="3"/>
  <c r="AD13" i="3"/>
  <c r="AB14" i="3"/>
  <c r="AC14" i="3"/>
  <c r="AD14" i="3"/>
  <c r="AB15" i="3"/>
  <c r="AC15" i="3"/>
  <c r="AD15" i="3"/>
  <c r="AB16" i="3"/>
  <c r="AC16" i="3"/>
  <c r="AD16" i="3"/>
  <c r="AB17" i="3"/>
  <c r="AC17" i="3"/>
  <c r="AD17" i="3"/>
  <c r="AB18" i="3"/>
  <c r="AC18" i="3"/>
  <c r="AD18" i="3"/>
  <c r="AB19" i="3"/>
  <c r="AC19" i="3"/>
  <c r="AD19" i="3"/>
  <c r="AB20" i="3"/>
  <c r="AC20" i="3"/>
  <c r="AD20" i="3"/>
  <c r="AB21" i="3"/>
  <c r="AC21" i="3"/>
  <c r="AD21" i="3"/>
  <c r="AB22" i="3"/>
  <c r="AC22" i="3"/>
  <c r="AD22" i="3"/>
  <c r="AB23" i="3"/>
  <c r="AC23" i="3"/>
  <c r="AD23" i="3"/>
  <c r="AB24" i="3"/>
  <c r="AC24" i="3"/>
  <c r="AD24" i="3"/>
  <c r="AB25" i="3"/>
  <c r="AC25" i="3"/>
  <c r="AD25" i="3"/>
  <c r="AB26" i="3"/>
  <c r="AC26" i="3"/>
  <c r="AD26" i="3"/>
  <c r="AB27" i="3"/>
  <c r="AC27" i="3"/>
  <c r="AD27" i="3"/>
  <c r="AB28" i="3"/>
  <c r="AC28" i="3"/>
  <c r="AD28" i="3"/>
  <c r="AB29" i="3"/>
  <c r="AC29" i="3"/>
  <c r="AD29" i="3"/>
  <c r="AB30" i="3"/>
  <c r="AC30" i="3"/>
  <c r="AD30" i="3"/>
  <c r="AB31" i="3"/>
  <c r="AC31" i="3"/>
  <c r="AD31" i="3"/>
  <c r="AB32" i="3"/>
  <c r="AC32" i="3"/>
  <c r="AD32" i="3"/>
  <c r="AB33" i="3"/>
  <c r="AC33" i="3"/>
  <c r="AD33" i="3"/>
  <c r="AB34" i="3"/>
  <c r="AC34" i="3"/>
  <c r="AD34" i="3"/>
  <c r="AB35" i="3"/>
  <c r="AC35" i="3"/>
  <c r="AD35" i="3"/>
  <c r="AB36" i="3"/>
  <c r="AC36" i="3"/>
  <c r="AD36" i="3"/>
  <c r="AB37" i="3"/>
  <c r="AC37" i="3"/>
  <c r="AD37" i="3"/>
  <c r="AB38" i="3"/>
  <c r="AC38" i="3"/>
  <c r="AD38" i="3"/>
  <c r="AB39" i="3"/>
  <c r="AC39" i="3"/>
  <c r="AD39" i="3"/>
  <c r="AB40" i="3"/>
  <c r="AC40" i="3"/>
  <c r="AD40" i="3"/>
  <c r="AB41" i="3"/>
  <c r="AC41" i="3"/>
  <c r="AD41" i="3"/>
  <c r="AB42" i="3"/>
  <c r="AC42" i="3"/>
  <c r="AD42" i="3"/>
  <c r="AB43" i="3"/>
  <c r="AC43" i="3"/>
  <c r="AD43" i="3"/>
  <c r="AB44" i="3"/>
  <c r="AC44" i="3"/>
  <c r="AD44" i="3"/>
  <c r="AB45" i="3"/>
  <c r="AC45" i="3"/>
  <c r="AD45" i="3"/>
  <c r="AB46" i="3"/>
  <c r="AC46" i="3"/>
  <c r="AD46" i="3"/>
  <c r="AB47" i="3"/>
  <c r="AC47" i="3"/>
  <c r="AD47" i="3"/>
  <c r="AB48" i="3"/>
  <c r="AC48" i="3"/>
  <c r="AD48" i="3"/>
  <c r="AB49" i="3"/>
  <c r="AC49" i="3"/>
  <c r="AD49" i="3"/>
  <c r="AB50" i="3"/>
  <c r="AC50" i="3"/>
  <c r="AD50" i="3"/>
  <c r="AB51" i="3"/>
  <c r="AC51" i="3"/>
  <c r="AD51" i="3"/>
  <c r="AB52" i="3"/>
  <c r="AC52" i="3"/>
  <c r="AD52" i="3"/>
  <c r="AB53" i="3"/>
  <c r="AC53" i="3"/>
  <c r="AD53" i="3"/>
  <c r="AB54" i="3"/>
  <c r="AC54" i="3"/>
  <c r="AD54" i="3"/>
  <c r="AB55" i="3"/>
  <c r="AC55" i="3"/>
  <c r="AD55" i="3"/>
  <c r="AB56" i="3"/>
  <c r="AC56" i="3"/>
  <c r="AD56" i="3"/>
  <c r="AB57" i="3"/>
  <c r="AC57" i="3"/>
  <c r="AD57" i="3"/>
  <c r="AB58" i="3"/>
  <c r="AC58" i="3"/>
  <c r="AD58" i="3"/>
  <c r="AB59" i="3"/>
  <c r="AC59" i="3"/>
  <c r="AD59" i="3"/>
  <c r="AB60" i="3"/>
  <c r="AC60" i="3"/>
  <c r="AD60" i="3"/>
  <c r="AB61" i="3"/>
  <c r="AC61" i="3"/>
  <c r="AD61" i="3"/>
  <c r="AB62" i="3"/>
  <c r="AC62" i="3"/>
  <c r="AD62" i="3"/>
  <c r="AB63" i="3"/>
  <c r="AC63" i="3"/>
  <c r="AD63" i="3"/>
  <c r="AB64" i="3"/>
  <c r="AC64" i="3"/>
  <c r="AD64" i="3"/>
  <c r="AB65" i="3"/>
  <c r="AC65" i="3"/>
  <c r="AD65" i="3"/>
  <c r="AB66" i="3"/>
  <c r="AC66" i="3"/>
  <c r="AD66" i="3"/>
  <c r="AB67" i="3"/>
  <c r="AC67" i="3"/>
  <c r="AD67" i="3"/>
  <c r="AB68" i="3"/>
  <c r="AC68" i="3"/>
  <c r="AD68" i="3"/>
  <c r="AB69" i="3"/>
  <c r="AC69" i="3"/>
  <c r="AD69" i="3"/>
  <c r="AB70" i="3"/>
  <c r="AC70" i="3"/>
  <c r="AD70" i="3"/>
  <c r="AB71" i="3"/>
  <c r="AC71" i="3"/>
  <c r="AD71" i="3"/>
  <c r="AB72" i="3"/>
  <c r="AC72" i="3"/>
  <c r="AD72" i="3"/>
  <c r="AB73" i="3"/>
  <c r="AC73" i="3"/>
  <c r="AD73" i="3"/>
  <c r="AB74" i="3"/>
  <c r="AC74" i="3"/>
  <c r="AD74" i="3"/>
  <c r="AB75" i="3"/>
  <c r="AC75" i="3"/>
  <c r="AD75" i="3"/>
  <c r="AB76" i="3"/>
  <c r="AC76" i="3"/>
  <c r="AD76" i="3"/>
  <c r="AB77" i="3"/>
  <c r="AC77" i="3"/>
  <c r="AD77" i="3"/>
  <c r="AB78" i="3"/>
  <c r="AC78" i="3"/>
  <c r="AD78" i="3"/>
  <c r="AB79" i="3"/>
  <c r="AC79" i="3"/>
  <c r="AD79" i="3"/>
  <c r="AB80" i="3"/>
  <c r="AC80" i="3"/>
  <c r="AD80" i="3"/>
  <c r="AB81" i="3"/>
  <c r="AC81" i="3"/>
  <c r="AD81" i="3"/>
  <c r="AB82" i="3"/>
  <c r="AC82" i="3"/>
  <c r="AD82" i="3"/>
  <c r="AB83" i="3"/>
  <c r="AC83" i="3"/>
  <c r="AD83" i="3"/>
  <c r="AB84" i="3"/>
  <c r="AC84" i="3"/>
  <c r="AD84" i="3"/>
  <c r="AB85" i="3"/>
  <c r="AC85" i="3"/>
  <c r="AD85" i="3"/>
  <c r="AB86" i="3"/>
  <c r="AC86" i="3"/>
  <c r="AD86" i="3"/>
  <c r="AB87" i="3"/>
  <c r="AC87" i="3"/>
  <c r="AD87" i="3"/>
  <c r="AB88" i="3"/>
  <c r="AC88" i="3"/>
  <c r="AD88" i="3"/>
  <c r="AB89" i="3"/>
  <c r="AC89" i="3"/>
  <c r="AD89" i="3"/>
  <c r="AB90" i="3"/>
  <c r="AC90" i="3"/>
  <c r="AD90" i="3"/>
  <c r="AB91" i="3"/>
  <c r="AC91" i="3"/>
  <c r="AD91" i="3"/>
  <c r="AB92" i="3"/>
  <c r="AC92" i="3"/>
  <c r="AD92" i="3"/>
  <c r="AB93" i="3"/>
  <c r="AC93" i="3"/>
  <c r="AD93" i="3"/>
  <c r="AB94" i="3"/>
  <c r="AC94" i="3"/>
  <c r="AD94" i="3"/>
  <c r="AB95" i="3"/>
  <c r="AC95" i="3"/>
  <c r="AD95" i="3"/>
  <c r="AB96" i="3"/>
  <c r="AC96" i="3"/>
  <c r="AD96" i="3"/>
  <c r="AB97" i="3"/>
  <c r="AC97" i="3"/>
  <c r="AD97" i="3"/>
  <c r="AB98" i="3"/>
  <c r="AC98" i="3"/>
  <c r="AD98" i="3"/>
  <c r="AB99" i="3"/>
  <c r="AC99" i="3"/>
  <c r="AD99" i="3"/>
  <c r="AB100" i="3"/>
  <c r="AC100" i="3"/>
  <c r="AD100" i="3"/>
  <c r="AB101" i="3"/>
  <c r="AC101" i="3"/>
  <c r="AD101" i="3"/>
  <c r="AB102" i="3"/>
  <c r="AC102" i="3"/>
  <c r="AD102" i="3"/>
  <c r="AB103" i="3"/>
  <c r="AC103" i="3"/>
  <c r="AD103" i="3"/>
  <c r="AB104" i="3"/>
  <c r="AC104" i="3"/>
  <c r="AD104" i="3"/>
  <c r="AB105" i="3"/>
  <c r="AC105" i="3"/>
  <c r="AD105" i="3"/>
  <c r="AB106" i="3"/>
  <c r="AC106" i="3"/>
  <c r="AD106" i="3"/>
  <c r="AB107" i="3"/>
  <c r="AC107" i="3"/>
  <c r="AD107" i="3"/>
  <c r="AB108" i="3"/>
  <c r="AC108" i="3"/>
  <c r="AD108" i="3"/>
  <c r="AB109" i="3"/>
  <c r="AC109" i="3"/>
  <c r="AD109" i="3"/>
  <c r="AB110" i="3"/>
  <c r="AC110" i="3"/>
  <c r="AD110" i="3"/>
  <c r="AB111" i="3"/>
  <c r="AC111" i="3"/>
  <c r="AD111" i="3"/>
  <c r="AB112" i="3"/>
  <c r="AC112" i="3"/>
  <c r="AD112" i="3"/>
  <c r="AB113" i="3"/>
  <c r="AC113" i="3"/>
  <c r="AD113" i="3"/>
  <c r="AB114" i="3"/>
  <c r="AC114" i="3"/>
  <c r="AD114" i="3"/>
  <c r="AB115" i="3"/>
  <c r="AC115" i="3"/>
  <c r="AD115" i="3"/>
  <c r="AB116" i="3"/>
  <c r="AC116" i="3"/>
  <c r="AD116" i="3"/>
  <c r="AB117" i="3"/>
  <c r="AC117" i="3"/>
  <c r="AD117" i="3"/>
  <c r="AB118" i="3"/>
  <c r="AC118" i="3"/>
  <c r="AD118" i="3"/>
  <c r="AB119" i="3"/>
  <c r="AC119" i="3"/>
  <c r="AD119" i="3"/>
  <c r="AB120" i="3"/>
  <c r="AC120" i="3"/>
  <c r="AD120" i="3"/>
  <c r="AB121" i="3"/>
  <c r="AC121" i="3"/>
  <c r="AD121" i="3"/>
  <c r="AB122" i="3"/>
  <c r="AC122" i="3"/>
  <c r="AD122" i="3"/>
  <c r="AB123" i="3"/>
  <c r="AC123" i="3"/>
  <c r="AD123" i="3"/>
  <c r="AB124" i="3"/>
  <c r="AC124" i="3"/>
  <c r="AD124" i="3"/>
  <c r="AB125" i="3"/>
  <c r="AC125" i="3"/>
  <c r="AD125" i="3"/>
  <c r="AB126" i="3"/>
  <c r="AC126" i="3"/>
  <c r="AD126" i="3"/>
  <c r="AB127" i="3"/>
  <c r="AC127" i="3"/>
  <c r="AD127" i="3"/>
  <c r="AB128" i="3"/>
  <c r="AC128" i="3"/>
  <c r="AD128" i="3"/>
  <c r="AB129" i="3"/>
  <c r="AC129" i="3"/>
  <c r="AD129" i="3"/>
  <c r="AB130" i="3"/>
  <c r="AC130" i="3"/>
  <c r="AD130" i="3"/>
  <c r="AB131" i="3"/>
  <c r="AC131" i="3"/>
  <c r="AD131" i="3"/>
  <c r="AB132" i="3"/>
  <c r="AC132" i="3"/>
  <c r="AD132" i="3"/>
  <c r="AB133" i="3"/>
  <c r="AC133" i="3"/>
  <c r="AD133" i="3"/>
  <c r="AB134" i="3"/>
  <c r="AC134" i="3"/>
  <c r="AD134" i="3"/>
  <c r="AB135" i="3"/>
  <c r="AC135" i="3"/>
  <c r="AD135" i="3"/>
  <c r="AB136" i="3"/>
  <c r="AC136" i="3"/>
  <c r="AD136" i="3"/>
  <c r="AB137" i="3"/>
  <c r="AC137" i="3"/>
  <c r="AD137" i="3"/>
  <c r="AB138" i="3"/>
  <c r="AC138" i="3"/>
  <c r="AD138" i="3"/>
  <c r="AB139" i="3"/>
  <c r="AC139" i="3"/>
  <c r="AD139" i="3"/>
  <c r="AB140" i="3"/>
  <c r="AC140" i="3"/>
  <c r="AD140" i="3"/>
  <c r="AB141" i="3"/>
  <c r="AC141" i="3"/>
  <c r="AD141" i="3"/>
  <c r="AB142" i="3"/>
  <c r="AC142" i="3"/>
  <c r="AD142" i="3"/>
  <c r="AB143" i="3"/>
  <c r="AC143" i="3"/>
  <c r="AD143" i="3"/>
  <c r="AB144" i="3"/>
  <c r="AC144" i="3"/>
  <c r="AD144" i="3"/>
  <c r="AB145" i="3"/>
  <c r="AC145" i="3"/>
  <c r="AD145" i="3"/>
  <c r="AB146" i="3"/>
  <c r="AC146" i="3"/>
  <c r="AD146" i="3"/>
  <c r="AB147" i="3"/>
  <c r="AC147" i="3"/>
  <c r="AD147" i="3"/>
  <c r="AB148" i="3"/>
  <c r="AC148" i="3"/>
  <c r="AD148" i="3"/>
  <c r="AB149" i="3"/>
  <c r="AC149" i="3"/>
  <c r="AD149" i="3"/>
  <c r="AB150" i="3"/>
  <c r="AC150" i="3"/>
  <c r="AD150" i="3"/>
  <c r="AB151" i="3"/>
  <c r="AC151" i="3"/>
  <c r="AD151" i="3"/>
  <c r="AB152" i="3"/>
  <c r="AC152" i="3"/>
  <c r="AD152" i="3"/>
  <c r="AD6" i="3"/>
  <c r="AC6" i="3"/>
  <c r="AB6" i="3"/>
  <c r="R152" i="3" l="1"/>
  <c r="R150" i="3"/>
  <c r="G6" i="1" l="1"/>
  <c r="F6" i="1" l="1"/>
  <c r="F7" i="3" l="1"/>
  <c r="G7" i="3"/>
  <c r="H7" i="3"/>
  <c r="F8" i="3"/>
  <c r="G8" i="3"/>
  <c r="H8" i="3"/>
  <c r="F9" i="3"/>
  <c r="G9" i="3"/>
  <c r="H9" i="3"/>
  <c r="F10" i="3"/>
  <c r="G10" i="3"/>
  <c r="H10" i="3"/>
  <c r="F11" i="3"/>
  <c r="G11" i="3"/>
  <c r="H11" i="3"/>
  <c r="F12" i="3"/>
  <c r="G12" i="3"/>
  <c r="H12" i="3"/>
  <c r="F13" i="3"/>
  <c r="G13" i="3"/>
  <c r="H13" i="3"/>
  <c r="F14" i="3"/>
  <c r="G14" i="3"/>
  <c r="H14" i="3"/>
  <c r="F15" i="3"/>
  <c r="G15" i="3"/>
  <c r="H15" i="3"/>
  <c r="F16" i="3"/>
  <c r="G16" i="3"/>
  <c r="H16" i="3"/>
  <c r="F17" i="3"/>
  <c r="G17" i="3"/>
  <c r="H17" i="3"/>
  <c r="F18" i="3"/>
  <c r="G18" i="3"/>
  <c r="H18" i="3"/>
  <c r="F19" i="3"/>
  <c r="G19" i="3"/>
  <c r="H19" i="3"/>
  <c r="F20" i="3"/>
  <c r="G20" i="3"/>
  <c r="H20" i="3"/>
  <c r="F21" i="3"/>
  <c r="G21" i="3"/>
  <c r="H21" i="3"/>
  <c r="F22" i="3"/>
  <c r="G22" i="3"/>
  <c r="H22" i="3"/>
  <c r="F23" i="3"/>
  <c r="G23" i="3"/>
  <c r="H23" i="3"/>
  <c r="F24" i="3"/>
  <c r="G24" i="3"/>
  <c r="H24" i="3"/>
  <c r="F25" i="3"/>
  <c r="G25" i="3"/>
  <c r="H25" i="3"/>
  <c r="F26" i="3"/>
  <c r="G26" i="3"/>
  <c r="H26" i="3"/>
  <c r="F27" i="3"/>
  <c r="G27" i="3"/>
  <c r="H27" i="3"/>
  <c r="F28" i="3"/>
  <c r="G28" i="3"/>
  <c r="H28" i="3"/>
  <c r="F29" i="3"/>
  <c r="G29" i="3"/>
  <c r="H29" i="3"/>
  <c r="F30" i="3"/>
  <c r="G30" i="3"/>
  <c r="H30" i="3"/>
  <c r="F31" i="3"/>
  <c r="G31" i="3"/>
  <c r="H31" i="3"/>
  <c r="F32" i="3"/>
  <c r="G32" i="3"/>
  <c r="H32" i="3"/>
  <c r="F33" i="3"/>
  <c r="G33" i="3"/>
  <c r="H33" i="3"/>
  <c r="F34" i="3"/>
  <c r="G34" i="3"/>
  <c r="H34" i="3"/>
  <c r="F35" i="3"/>
  <c r="G35" i="3"/>
  <c r="H35" i="3"/>
  <c r="F36" i="3"/>
  <c r="G36" i="3"/>
  <c r="H36" i="3"/>
  <c r="F37" i="3"/>
  <c r="G37" i="3"/>
  <c r="H37" i="3"/>
  <c r="F38" i="3"/>
  <c r="G38" i="3"/>
  <c r="H38" i="3"/>
  <c r="F39" i="3"/>
  <c r="G39" i="3"/>
  <c r="H39" i="3"/>
  <c r="F40" i="3"/>
  <c r="G40" i="3"/>
  <c r="H40" i="3"/>
  <c r="F41" i="3"/>
  <c r="G41" i="3"/>
  <c r="H41" i="3"/>
  <c r="F42" i="3"/>
  <c r="G42" i="3"/>
  <c r="H42" i="3"/>
  <c r="F43" i="3"/>
  <c r="G43" i="3"/>
  <c r="H43" i="3"/>
  <c r="F44" i="3"/>
  <c r="G44" i="3"/>
  <c r="H44" i="3"/>
  <c r="F45" i="3"/>
  <c r="G45" i="3"/>
  <c r="H45" i="3"/>
  <c r="F46" i="3"/>
  <c r="G46" i="3"/>
  <c r="H46" i="3"/>
  <c r="F47" i="3"/>
  <c r="G47" i="3"/>
  <c r="H47" i="3"/>
  <c r="F48" i="3"/>
  <c r="G48" i="3"/>
  <c r="H48" i="3"/>
  <c r="F49" i="3"/>
  <c r="G49" i="3"/>
  <c r="H49" i="3"/>
  <c r="F50" i="3"/>
  <c r="G50" i="3"/>
  <c r="H50" i="3"/>
  <c r="F51" i="3"/>
  <c r="G51" i="3"/>
  <c r="H51" i="3"/>
  <c r="F52" i="3"/>
  <c r="G52" i="3"/>
  <c r="H52" i="3"/>
  <c r="F53" i="3"/>
  <c r="G53" i="3"/>
  <c r="H53" i="3"/>
  <c r="F54" i="3"/>
  <c r="G54" i="3"/>
  <c r="H54" i="3"/>
  <c r="F55" i="3"/>
  <c r="G55" i="3"/>
  <c r="H55" i="3"/>
  <c r="F56" i="3"/>
  <c r="G56" i="3"/>
  <c r="H56" i="3"/>
  <c r="F57" i="3"/>
  <c r="G57" i="3"/>
  <c r="H57" i="3"/>
  <c r="F58" i="3"/>
  <c r="G58" i="3"/>
  <c r="H58" i="3"/>
  <c r="F59" i="3"/>
  <c r="G59" i="3"/>
  <c r="H59" i="3"/>
  <c r="F60" i="3"/>
  <c r="G60" i="3"/>
  <c r="H60" i="3"/>
  <c r="F61" i="3"/>
  <c r="G61" i="3"/>
  <c r="H61" i="3"/>
  <c r="F62" i="3"/>
  <c r="G62" i="3"/>
  <c r="H62" i="3"/>
  <c r="F63" i="3"/>
  <c r="G63" i="3"/>
  <c r="H63" i="3"/>
  <c r="F64" i="3"/>
  <c r="G64" i="3"/>
  <c r="H64" i="3"/>
  <c r="F65" i="3"/>
  <c r="G65" i="3"/>
  <c r="H65" i="3"/>
  <c r="F66" i="3"/>
  <c r="G66" i="3"/>
  <c r="H66" i="3"/>
  <c r="F67" i="3"/>
  <c r="G67" i="3"/>
  <c r="H67" i="3"/>
  <c r="F68" i="3"/>
  <c r="G68" i="3"/>
  <c r="H68" i="3"/>
  <c r="F69" i="3"/>
  <c r="G69" i="3"/>
  <c r="H69" i="3"/>
  <c r="F70" i="3"/>
  <c r="G70" i="3"/>
  <c r="H70" i="3"/>
  <c r="F71" i="3"/>
  <c r="G71" i="3"/>
  <c r="H71" i="3"/>
  <c r="F72" i="3"/>
  <c r="G72" i="3"/>
  <c r="H72" i="3"/>
  <c r="F73" i="3"/>
  <c r="G73" i="3"/>
  <c r="H73" i="3"/>
  <c r="F74" i="3"/>
  <c r="G74" i="3"/>
  <c r="H74" i="3"/>
  <c r="F75" i="3"/>
  <c r="G75" i="3"/>
  <c r="H75" i="3"/>
  <c r="F76" i="3"/>
  <c r="G76" i="3"/>
  <c r="H76" i="3"/>
  <c r="F77" i="3"/>
  <c r="G77" i="3"/>
  <c r="H77" i="3"/>
  <c r="F78" i="3"/>
  <c r="G78" i="3"/>
  <c r="H78" i="3"/>
  <c r="F79" i="3"/>
  <c r="G79" i="3"/>
  <c r="H79" i="3"/>
  <c r="F80" i="3"/>
  <c r="G80" i="3"/>
  <c r="H80" i="3"/>
  <c r="F81" i="3"/>
  <c r="G81" i="3"/>
  <c r="H81" i="3"/>
  <c r="F82" i="3"/>
  <c r="G82" i="3"/>
  <c r="H82" i="3"/>
  <c r="F83" i="3"/>
  <c r="G83" i="3"/>
  <c r="H83" i="3"/>
  <c r="F84" i="3"/>
  <c r="G84" i="3"/>
  <c r="H84" i="3"/>
  <c r="F85" i="3"/>
  <c r="G85" i="3"/>
  <c r="H85" i="3"/>
  <c r="F86" i="3"/>
  <c r="G86" i="3"/>
  <c r="H86" i="3"/>
  <c r="F87" i="3"/>
  <c r="G87" i="3"/>
  <c r="H87" i="3"/>
  <c r="F88" i="3"/>
  <c r="G88" i="3"/>
  <c r="H88" i="3"/>
  <c r="F89" i="3"/>
  <c r="G89" i="3"/>
  <c r="H89" i="3"/>
  <c r="F90" i="3"/>
  <c r="G90" i="3"/>
  <c r="H90" i="3"/>
  <c r="F91" i="3"/>
  <c r="G91" i="3"/>
  <c r="H91" i="3"/>
  <c r="F92" i="3"/>
  <c r="G92" i="3"/>
  <c r="H92" i="3"/>
  <c r="F93" i="3"/>
  <c r="G93" i="3"/>
  <c r="H93" i="3"/>
  <c r="F94" i="3"/>
  <c r="G94" i="3"/>
  <c r="H94" i="3"/>
  <c r="F95" i="3"/>
  <c r="G95" i="3"/>
  <c r="H95" i="3"/>
  <c r="F96" i="3"/>
  <c r="G96" i="3"/>
  <c r="H96" i="3"/>
  <c r="F97" i="3"/>
  <c r="G97" i="3"/>
  <c r="H97" i="3"/>
  <c r="F98" i="3"/>
  <c r="G98" i="3"/>
  <c r="H98" i="3"/>
  <c r="F99" i="3"/>
  <c r="G99" i="3"/>
  <c r="H99" i="3"/>
  <c r="F100" i="3"/>
  <c r="G100" i="3"/>
  <c r="H100" i="3"/>
  <c r="F101" i="3"/>
  <c r="G101" i="3"/>
  <c r="H101" i="3"/>
  <c r="F102" i="3"/>
  <c r="G102" i="3"/>
  <c r="H102" i="3"/>
  <c r="F103" i="3"/>
  <c r="G103" i="3"/>
  <c r="H103" i="3"/>
  <c r="F104" i="3"/>
  <c r="G104" i="3"/>
  <c r="H104" i="3"/>
  <c r="F105" i="3"/>
  <c r="G105" i="3"/>
  <c r="H105" i="3"/>
  <c r="F106" i="3"/>
  <c r="G106" i="3"/>
  <c r="H106" i="3"/>
  <c r="F107" i="3"/>
  <c r="G107" i="3"/>
  <c r="H107" i="3"/>
  <c r="F108" i="3"/>
  <c r="G108" i="3"/>
  <c r="H108" i="3"/>
  <c r="F109" i="3"/>
  <c r="G109" i="3"/>
  <c r="H109" i="3"/>
  <c r="F110" i="3"/>
  <c r="G110" i="3"/>
  <c r="H110" i="3"/>
  <c r="F111" i="3"/>
  <c r="G111" i="3"/>
  <c r="H111" i="3"/>
  <c r="F112" i="3"/>
  <c r="G112" i="3"/>
  <c r="H112" i="3"/>
  <c r="F113" i="3"/>
  <c r="G113" i="3"/>
  <c r="H113" i="3"/>
  <c r="F114" i="3"/>
  <c r="G114" i="3"/>
  <c r="H114" i="3"/>
  <c r="F115" i="3"/>
  <c r="G115" i="3"/>
  <c r="H115" i="3"/>
  <c r="F116" i="3"/>
  <c r="G116" i="3"/>
  <c r="H116" i="3"/>
  <c r="F117" i="3"/>
  <c r="G117" i="3"/>
  <c r="H117" i="3"/>
  <c r="F118" i="3"/>
  <c r="G118" i="3"/>
  <c r="H118" i="3"/>
  <c r="F119" i="3"/>
  <c r="G119" i="3"/>
  <c r="H119" i="3"/>
  <c r="F120" i="3"/>
  <c r="G120" i="3"/>
  <c r="H120" i="3"/>
  <c r="F121" i="3"/>
  <c r="G121" i="3"/>
  <c r="H121" i="3"/>
  <c r="F122" i="3"/>
  <c r="G122" i="3"/>
  <c r="H122" i="3"/>
  <c r="F123" i="3"/>
  <c r="G123" i="3"/>
  <c r="H123" i="3"/>
  <c r="F124" i="3"/>
  <c r="G124" i="3"/>
  <c r="H124" i="3"/>
  <c r="F125" i="3"/>
  <c r="G125" i="3"/>
  <c r="H125" i="3"/>
  <c r="F126" i="3"/>
  <c r="G126" i="3"/>
  <c r="H126" i="3"/>
  <c r="F127" i="3"/>
  <c r="G127" i="3"/>
  <c r="H127" i="3"/>
  <c r="F128" i="3"/>
  <c r="G128" i="3"/>
  <c r="H128" i="3"/>
  <c r="F129" i="3"/>
  <c r="G129" i="3"/>
  <c r="H129" i="3"/>
  <c r="F130" i="3"/>
  <c r="G130" i="3"/>
  <c r="H130" i="3"/>
  <c r="F131" i="3"/>
  <c r="G131" i="3"/>
  <c r="H131" i="3"/>
  <c r="F132" i="3"/>
  <c r="G132" i="3"/>
  <c r="H132" i="3"/>
  <c r="F133" i="3"/>
  <c r="G133" i="3"/>
  <c r="H133" i="3"/>
  <c r="F134" i="3"/>
  <c r="G134" i="3"/>
  <c r="H134" i="3"/>
  <c r="F135" i="3"/>
  <c r="G135" i="3"/>
  <c r="H135" i="3"/>
  <c r="F136" i="3"/>
  <c r="G136" i="3"/>
  <c r="H136" i="3"/>
  <c r="F137" i="3"/>
  <c r="G137" i="3"/>
  <c r="H137" i="3"/>
  <c r="F138" i="3"/>
  <c r="G138" i="3"/>
  <c r="H138" i="3"/>
  <c r="F139" i="3"/>
  <c r="G139" i="3"/>
  <c r="H139" i="3"/>
  <c r="F140" i="3"/>
  <c r="G140" i="3"/>
  <c r="H140" i="3"/>
  <c r="F141" i="3"/>
  <c r="G141" i="3"/>
  <c r="H141" i="3"/>
  <c r="F142" i="3"/>
  <c r="G142" i="3"/>
  <c r="H142" i="3"/>
  <c r="F143" i="3"/>
  <c r="G143" i="3"/>
  <c r="H143" i="3"/>
  <c r="F144" i="3"/>
  <c r="G144" i="3"/>
  <c r="H144" i="3"/>
  <c r="F145" i="3"/>
  <c r="G145" i="3"/>
  <c r="H145" i="3"/>
  <c r="F146" i="3"/>
  <c r="G146" i="3"/>
  <c r="H146" i="3"/>
  <c r="F147" i="3"/>
  <c r="G147" i="3"/>
  <c r="H147" i="3"/>
  <c r="F148" i="3"/>
  <c r="G148" i="3"/>
  <c r="H148" i="3"/>
  <c r="F149" i="3"/>
  <c r="G149" i="3"/>
  <c r="H149" i="3"/>
  <c r="F150" i="3"/>
  <c r="G150" i="3"/>
  <c r="H150" i="3"/>
  <c r="F151" i="3"/>
  <c r="G151" i="3"/>
  <c r="H151" i="3"/>
  <c r="F152" i="3"/>
  <c r="G152" i="3"/>
  <c r="H152" i="3"/>
  <c r="F153" i="3"/>
  <c r="G153" i="3"/>
  <c r="H153" i="3"/>
  <c r="H6" i="3"/>
  <c r="G6" i="3"/>
  <c r="F6" i="3"/>
  <c r="J8" i="3"/>
  <c r="E108" i="3" l="1"/>
  <c r="I153" i="3"/>
  <c r="K125" i="3"/>
  <c r="I8" i="3"/>
  <c r="K8" i="3"/>
  <c r="I10" i="3"/>
  <c r="J10" i="3"/>
  <c r="K10" i="3"/>
  <c r="I12" i="3"/>
  <c r="J12" i="3"/>
  <c r="K12" i="3"/>
  <c r="I13" i="3"/>
  <c r="J13" i="3"/>
  <c r="K13" i="3"/>
  <c r="I15" i="3"/>
  <c r="J15" i="3"/>
  <c r="K15" i="3"/>
  <c r="I16" i="3"/>
  <c r="J16" i="3"/>
  <c r="K16" i="3"/>
  <c r="I18" i="3"/>
  <c r="J18" i="3"/>
  <c r="K18" i="3"/>
  <c r="I20" i="3"/>
  <c r="J20" i="3"/>
  <c r="K20" i="3"/>
  <c r="I22" i="3"/>
  <c r="J22" i="3"/>
  <c r="K22" i="3"/>
  <c r="I23" i="3"/>
  <c r="J23" i="3"/>
  <c r="K23" i="3"/>
  <c r="I25" i="3"/>
  <c r="J25" i="3"/>
  <c r="K25" i="3"/>
  <c r="I26" i="3"/>
  <c r="J26" i="3"/>
  <c r="K26" i="3"/>
  <c r="I28" i="3"/>
  <c r="J28" i="3"/>
  <c r="K28" i="3"/>
  <c r="I30" i="3"/>
  <c r="J30" i="3"/>
  <c r="K30" i="3"/>
  <c r="I32" i="3"/>
  <c r="J32" i="3"/>
  <c r="K32" i="3"/>
  <c r="I33" i="3"/>
  <c r="J33" i="3"/>
  <c r="K33" i="3"/>
  <c r="I35" i="3"/>
  <c r="J35" i="3"/>
  <c r="K35" i="3"/>
  <c r="I36" i="3"/>
  <c r="J36" i="3"/>
  <c r="K36" i="3"/>
  <c r="I38" i="3"/>
  <c r="J38" i="3"/>
  <c r="K38" i="3"/>
  <c r="I39" i="3"/>
  <c r="J39" i="3"/>
  <c r="K39" i="3"/>
  <c r="I41" i="3"/>
  <c r="J41" i="3"/>
  <c r="K41" i="3"/>
  <c r="I43" i="3"/>
  <c r="J43" i="3"/>
  <c r="K43" i="3"/>
  <c r="I44" i="3"/>
  <c r="J44" i="3"/>
  <c r="K44" i="3"/>
  <c r="I46" i="3"/>
  <c r="J46" i="3"/>
  <c r="K46" i="3"/>
  <c r="I48" i="3"/>
  <c r="J48" i="3"/>
  <c r="K48" i="3"/>
  <c r="I49" i="3"/>
  <c r="J49" i="3"/>
  <c r="K49" i="3"/>
  <c r="I51" i="3"/>
  <c r="J51" i="3"/>
  <c r="K51" i="3"/>
  <c r="I52" i="3"/>
  <c r="J52" i="3"/>
  <c r="K52" i="3"/>
  <c r="I54" i="3"/>
  <c r="J54" i="3"/>
  <c r="K54" i="3"/>
  <c r="I56" i="3"/>
  <c r="J56" i="3"/>
  <c r="K56" i="3"/>
  <c r="I58" i="3"/>
  <c r="J58" i="3"/>
  <c r="K58" i="3"/>
  <c r="I60" i="3"/>
  <c r="J60" i="3"/>
  <c r="K60" i="3"/>
  <c r="I61" i="3"/>
  <c r="J61" i="3"/>
  <c r="K61" i="3"/>
  <c r="I63" i="3"/>
  <c r="J63" i="3"/>
  <c r="K63" i="3"/>
  <c r="I64" i="3"/>
  <c r="J64" i="3"/>
  <c r="K64" i="3"/>
  <c r="I66" i="3"/>
  <c r="J66" i="3"/>
  <c r="K66" i="3"/>
  <c r="I67" i="3"/>
  <c r="J67" i="3"/>
  <c r="K67" i="3"/>
  <c r="I69" i="3"/>
  <c r="J69" i="3"/>
  <c r="K69" i="3"/>
  <c r="I70" i="3"/>
  <c r="J70" i="3"/>
  <c r="K70" i="3"/>
  <c r="I72" i="3"/>
  <c r="J72" i="3"/>
  <c r="K72" i="3"/>
  <c r="I73" i="3"/>
  <c r="J73" i="3"/>
  <c r="K73" i="3"/>
  <c r="I75" i="3"/>
  <c r="J75" i="3"/>
  <c r="K75" i="3"/>
  <c r="I76" i="3"/>
  <c r="J76" i="3"/>
  <c r="K76" i="3"/>
  <c r="I78" i="3"/>
  <c r="J78" i="3"/>
  <c r="K78" i="3"/>
  <c r="I80" i="3"/>
  <c r="J80" i="3"/>
  <c r="K80" i="3"/>
  <c r="I81" i="3"/>
  <c r="J81" i="3"/>
  <c r="K81" i="3"/>
  <c r="I83" i="3"/>
  <c r="J83" i="3"/>
  <c r="K83" i="3"/>
  <c r="I85" i="3"/>
  <c r="J85" i="3"/>
  <c r="K85" i="3"/>
  <c r="I88" i="3"/>
  <c r="J88" i="3"/>
  <c r="K88" i="3"/>
  <c r="I90" i="3"/>
  <c r="J90" i="3"/>
  <c r="K90" i="3"/>
  <c r="I91" i="3"/>
  <c r="J91" i="3"/>
  <c r="K91" i="3"/>
  <c r="I94" i="3"/>
  <c r="J94" i="3"/>
  <c r="K94" i="3"/>
  <c r="I96" i="3"/>
  <c r="J96" i="3"/>
  <c r="K96" i="3"/>
  <c r="I97" i="3"/>
  <c r="J97" i="3"/>
  <c r="K97" i="3"/>
  <c r="I99" i="3"/>
  <c r="J99" i="3"/>
  <c r="K99" i="3"/>
  <c r="I100" i="3"/>
  <c r="J100" i="3"/>
  <c r="K100" i="3"/>
  <c r="I102" i="3"/>
  <c r="J102" i="3"/>
  <c r="K102" i="3"/>
  <c r="I104" i="3"/>
  <c r="J104" i="3"/>
  <c r="K104" i="3"/>
  <c r="I106" i="3"/>
  <c r="J106" i="3"/>
  <c r="K106" i="3"/>
  <c r="I107" i="3"/>
  <c r="J107" i="3"/>
  <c r="K107" i="3"/>
  <c r="I110" i="3"/>
  <c r="J110" i="3"/>
  <c r="K110" i="3"/>
  <c r="I111" i="3"/>
  <c r="J111" i="3"/>
  <c r="K111" i="3"/>
  <c r="I113" i="3"/>
  <c r="J113" i="3"/>
  <c r="K113" i="3"/>
  <c r="I115" i="3"/>
  <c r="J115" i="3"/>
  <c r="K115" i="3"/>
  <c r="I116" i="3"/>
  <c r="J116" i="3"/>
  <c r="K116" i="3"/>
  <c r="I118" i="3"/>
  <c r="J118" i="3"/>
  <c r="K118" i="3"/>
  <c r="I119" i="3"/>
  <c r="J119" i="3"/>
  <c r="K119" i="3"/>
  <c r="I121" i="3"/>
  <c r="J121" i="3"/>
  <c r="K121" i="3"/>
  <c r="I122" i="3"/>
  <c r="J122" i="3"/>
  <c r="K122" i="3"/>
  <c r="I124" i="3"/>
  <c r="J124" i="3"/>
  <c r="K124" i="3"/>
  <c r="I125" i="3"/>
  <c r="J125" i="3"/>
  <c r="I127" i="3"/>
  <c r="J127" i="3"/>
  <c r="K127" i="3"/>
  <c r="I128" i="3"/>
  <c r="J128" i="3"/>
  <c r="K128" i="3"/>
  <c r="I130" i="3"/>
  <c r="J130" i="3"/>
  <c r="K130" i="3"/>
  <c r="I131" i="3"/>
  <c r="J131" i="3"/>
  <c r="K131" i="3"/>
  <c r="I133" i="3"/>
  <c r="J133" i="3"/>
  <c r="K133" i="3"/>
  <c r="I134" i="3"/>
  <c r="J134" i="3"/>
  <c r="K134" i="3"/>
  <c r="I137" i="3"/>
  <c r="J137" i="3"/>
  <c r="K137" i="3"/>
  <c r="I138" i="3"/>
  <c r="J138" i="3"/>
  <c r="K138" i="3"/>
  <c r="I142" i="3"/>
  <c r="J142" i="3"/>
  <c r="K142" i="3"/>
  <c r="I143" i="3"/>
  <c r="J143" i="3"/>
  <c r="K143" i="3"/>
  <c r="I145" i="3"/>
  <c r="J145" i="3"/>
  <c r="K145" i="3"/>
  <c r="I146" i="3"/>
  <c r="J146" i="3"/>
  <c r="K146" i="3"/>
  <c r="I148" i="3"/>
  <c r="J148" i="3"/>
  <c r="K148" i="3"/>
  <c r="I149" i="3"/>
  <c r="J149" i="3"/>
  <c r="K149" i="3"/>
  <c r="I151" i="3"/>
  <c r="J151" i="3"/>
  <c r="K151" i="3"/>
  <c r="J153" i="3"/>
  <c r="K153" i="3"/>
  <c r="K7" i="3"/>
  <c r="J7" i="3"/>
  <c r="I7" i="3"/>
  <c r="N151" i="3" l="1"/>
  <c r="O151" i="3"/>
  <c r="N152" i="3"/>
  <c r="O152" i="3"/>
  <c r="N153" i="3"/>
  <c r="O153" i="3"/>
  <c r="N148" i="3"/>
  <c r="O148" i="3"/>
  <c r="N149" i="3"/>
  <c r="O149" i="3"/>
  <c r="N150" i="3"/>
  <c r="O150" i="3"/>
  <c r="N144" i="3"/>
  <c r="O144" i="3"/>
  <c r="N145" i="3"/>
  <c r="O145" i="3"/>
  <c r="N146" i="3"/>
  <c r="O146" i="3"/>
  <c r="N147" i="3"/>
  <c r="O147" i="3"/>
  <c r="N139" i="3"/>
  <c r="O139" i="3"/>
  <c r="N140" i="3"/>
  <c r="O140" i="3"/>
  <c r="N141" i="3"/>
  <c r="O141" i="3"/>
  <c r="N142" i="3"/>
  <c r="O142" i="3"/>
  <c r="N143" i="3"/>
  <c r="O143" i="3"/>
  <c r="N135" i="3"/>
  <c r="O135" i="3"/>
  <c r="N136" i="3"/>
  <c r="O136" i="3"/>
  <c r="N137" i="3"/>
  <c r="O137" i="3"/>
  <c r="N138" i="3"/>
  <c r="O138" i="3"/>
  <c r="N129" i="3"/>
  <c r="O129" i="3"/>
  <c r="N130" i="3"/>
  <c r="O130" i="3"/>
  <c r="N131" i="3"/>
  <c r="O131" i="3"/>
  <c r="N132" i="3"/>
  <c r="O132" i="3"/>
  <c r="N133" i="3"/>
  <c r="O133" i="3"/>
  <c r="N134" i="3"/>
  <c r="O134" i="3"/>
  <c r="N124" i="3"/>
  <c r="O124" i="3"/>
  <c r="N125" i="3"/>
  <c r="O125" i="3"/>
  <c r="N126" i="3"/>
  <c r="O126" i="3"/>
  <c r="N127" i="3"/>
  <c r="O127" i="3"/>
  <c r="N128" i="3"/>
  <c r="O128" i="3"/>
  <c r="N114" i="3"/>
  <c r="O114" i="3"/>
  <c r="N115" i="3"/>
  <c r="O115" i="3"/>
  <c r="N116" i="3"/>
  <c r="O116" i="3"/>
  <c r="N117" i="3"/>
  <c r="O117" i="3"/>
  <c r="N118" i="3"/>
  <c r="O118" i="3"/>
  <c r="N119" i="3"/>
  <c r="O119" i="3"/>
  <c r="N120" i="3"/>
  <c r="O120" i="3"/>
  <c r="N121" i="3"/>
  <c r="O121" i="3"/>
  <c r="N122" i="3"/>
  <c r="O122" i="3"/>
  <c r="N123" i="3"/>
  <c r="O123" i="3"/>
  <c r="N105" i="3"/>
  <c r="O105" i="3"/>
  <c r="N106" i="3"/>
  <c r="O106" i="3"/>
  <c r="N107" i="3"/>
  <c r="O107" i="3"/>
  <c r="N108" i="3"/>
  <c r="O108" i="3"/>
  <c r="N109" i="3"/>
  <c r="O109" i="3"/>
  <c r="N110" i="3"/>
  <c r="O110" i="3"/>
  <c r="N111" i="3"/>
  <c r="O111" i="3"/>
  <c r="N112" i="3"/>
  <c r="O112" i="3"/>
  <c r="N113" i="3"/>
  <c r="O113" i="3"/>
  <c r="N97" i="3"/>
  <c r="O97" i="3"/>
  <c r="N98" i="3"/>
  <c r="O98" i="3"/>
  <c r="N99" i="3"/>
  <c r="O99" i="3"/>
  <c r="N100" i="3"/>
  <c r="O100" i="3"/>
  <c r="N101" i="3"/>
  <c r="O101" i="3"/>
  <c r="N102" i="3"/>
  <c r="O102" i="3"/>
  <c r="N103" i="3"/>
  <c r="O103" i="3"/>
  <c r="N104" i="3"/>
  <c r="O104" i="3"/>
  <c r="N90" i="3"/>
  <c r="O90" i="3"/>
  <c r="N91" i="3"/>
  <c r="O91" i="3"/>
  <c r="N92" i="3"/>
  <c r="O92" i="3"/>
  <c r="N93" i="3"/>
  <c r="O93" i="3"/>
  <c r="N94" i="3"/>
  <c r="O94" i="3"/>
  <c r="N95" i="3"/>
  <c r="O95" i="3"/>
  <c r="N96" i="3"/>
  <c r="O96" i="3"/>
  <c r="N82" i="3"/>
  <c r="O82" i="3"/>
  <c r="N83" i="3"/>
  <c r="O83" i="3"/>
  <c r="N84" i="3"/>
  <c r="O84" i="3"/>
  <c r="N85" i="3"/>
  <c r="O85" i="3"/>
  <c r="N86" i="3"/>
  <c r="O86" i="3"/>
  <c r="N87" i="3"/>
  <c r="O87" i="3"/>
  <c r="N88" i="3"/>
  <c r="O88" i="3"/>
  <c r="N89" i="3"/>
  <c r="O89" i="3"/>
  <c r="M151" i="3"/>
  <c r="M152" i="3"/>
  <c r="M153" i="3"/>
  <c r="M146" i="3"/>
  <c r="M147" i="3"/>
  <c r="M148" i="3"/>
  <c r="M149" i="3"/>
  <c r="M150" i="3"/>
  <c r="M140" i="3"/>
  <c r="M141" i="3"/>
  <c r="M142" i="3"/>
  <c r="M143" i="3"/>
  <c r="M144" i="3"/>
  <c r="M145" i="3"/>
  <c r="M134" i="3"/>
  <c r="M135" i="3"/>
  <c r="M136" i="3"/>
  <c r="M137" i="3"/>
  <c r="M138" i="3"/>
  <c r="M139" i="3"/>
  <c r="M127" i="3"/>
  <c r="P127" i="3" s="1"/>
  <c r="M128" i="3"/>
  <c r="M129" i="3"/>
  <c r="M130" i="3"/>
  <c r="M131" i="3"/>
  <c r="M132" i="3"/>
  <c r="M133" i="3"/>
  <c r="M117" i="3"/>
  <c r="M118" i="3"/>
  <c r="M119" i="3"/>
  <c r="M120" i="3"/>
  <c r="M121" i="3"/>
  <c r="M122" i="3"/>
  <c r="M123" i="3"/>
  <c r="M124" i="3"/>
  <c r="M125" i="3"/>
  <c r="M126" i="3"/>
  <c r="M108" i="3"/>
  <c r="M109" i="3"/>
  <c r="M110" i="3"/>
  <c r="M111" i="3"/>
  <c r="M112" i="3"/>
  <c r="M113" i="3"/>
  <c r="M114" i="3"/>
  <c r="M115" i="3"/>
  <c r="M116" i="3"/>
  <c r="M101" i="3"/>
  <c r="M102" i="3"/>
  <c r="M103" i="3"/>
  <c r="M104" i="3"/>
  <c r="M105" i="3"/>
  <c r="M106" i="3"/>
  <c r="M107" i="3"/>
  <c r="M92" i="3"/>
  <c r="M93" i="3"/>
  <c r="M94" i="3"/>
  <c r="M95" i="3"/>
  <c r="M96" i="3"/>
  <c r="M97" i="3"/>
  <c r="M98" i="3"/>
  <c r="M99" i="3"/>
  <c r="M100" i="3"/>
  <c r="M88" i="3"/>
  <c r="M89" i="3"/>
  <c r="M90" i="3"/>
  <c r="M91" i="3"/>
  <c r="M81" i="3"/>
  <c r="M82" i="3"/>
  <c r="M83" i="3"/>
  <c r="M84" i="3"/>
  <c r="M85" i="3"/>
  <c r="M86" i="3"/>
  <c r="M87" i="3"/>
  <c r="E146" i="3"/>
  <c r="E147" i="3"/>
  <c r="E148" i="3"/>
  <c r="E149" i="3"/>
  <c r="E150" i="3"/>
  <c r="E151" i="3"/>
  <c r="E152" i="3"/>
  <c r="E153" i="3"/>
  <c r="E138" i="3"/>
  <c r="E139" i="3"/>
  <c r="E140" i="3"/>
  <c r="E141" i="3"/>
  <c r="E142" i="3"/>
  <c r="E143" i="3"/>
  <c r="E144" i="3"/>
  <c r="E14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03" i="3"/>
  <c r="E104" i="3"/>
  <c r="E105" i="3"/>
  <c r="E106" i="3"/>
  <c r="E107" i="3"/>
  <c r="E109" i="3"/>
  <c r="E110" i="3"/>
  <c r="E111" i="3"/>
  <c r="E112" i="3"/>
  <c r="E113" i="3"/>
  <c r="E94" i="3"/>
  <c r="E95" i="3"/>
  <c r="E96" i="3"/>
  <c r="E97" i="3"/>
  <c r="E98" i="3"/>
  <c r="E99" i="3"/>
  <c r="E100" i="3"/>
  <c r="E101" i="3"/>
  <c r="E102" i="3"/>
  <c r="E82" i="3"/>
  <c r="E83" i="3"/>
  <c r="E84" i="3"/>
  <c r="E85" i="3"/>
  <c r="E86" i="3"/>
  <c r="E87" i="3"/>
  <c r="E88" i="3"/>
  <c r="E89" i="3"/>
  <c r="E90" i="3"/>
  <c r="E91" i="3"/>
  <c r="E92" i="3"/>
  <c r="E93" i="3"/>
  <c r="D153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17" i="3"/>
  <c r="D118" i="3"/>
  <c r="D119" i="3"/>
  <c r="D120" i="3"/>
  <c r="D121" i="3"/>
  <c r="D122" i="3"/>
  <c r="D123" i="3"/>
  <c r="D124" i="3"/>
  <c r="D125" i="3"/>
  <c r="D126" i="3"/>
  <c r="D127" i="3"/>
  <c r="D107" i="3"/>
  <c r="D108" i="3"/>
  <c r="D109" i="3"/>
  <c r="D110" i="3"/>
  <c r="D111" i="3"/>
  <c r="D112" i="3"/>
  <c r="D113" i="3"/>
  <c r="D114" i="3"/>
  <c r="D115" i="3"/>
  <c r="D116" i="3"/>
  <c r="D100" i="3"/>
  <c r="D101" i="3"/>
  <c r="D102" i="3"/>
  <c r="D103" i="3"/>
  <c r="D104" i="3"/>
  <c r="D105" i="3"/>
  <c r="D10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82" i="3"/>
  <c r="D83" i="3"/>
  <c r="D84" i="3"/>
  <c r="D85" i="3"/>
  <c r="D86" i="3"/>
  <c r="C147" i="3"/>
  <c r="C148" i="3"/>
  <c r="C149" i="3"/>
  <c r="C150" i="3"/>
  <c r="C151" i="3"/>
  <c r="C152" i="3"/>
  <c r="C153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25" i="3"/>
  <c r="C126" i="3"/>
  <c r="C127" i="3"/>
  <c r="C128" i="3"/>
  <c r="C129" i="3"/>
  <c r="C130" i="3"/>
  <c r="C131" i="3"/>
  <c r="C132" i="3"/>
  <c r="C133" i="3"/>
  <c r="C134" i="3"/>
  <c r="C114" i="3"/>
  <c r="C115" i="3"/>
  <c r="C116" i="3"/>
  <c r="C117" i="3"/>
  <c r="C118" i="3"/>
  <c r="C119" i="3"/>
  <c r="C120" i="3"/>
  <c r="C121" i="3"/>
  <c r="C122" i="3"/>
  <c r="C123" i="3"/>
  <c r="C124" i="3"/>
  <c r="C105" i="3"/>
  <c r="C106" i="3"/>
  <c r="C107" i="3"/>
  <c r="C108" i="3"/>
  <c r="C109" i="3"/>
  <c r="C110" i="3"/>
  <c r="C111" i="3"/>
  <c r="C112" i="3"/>
  <c r="C113" i="3"/>
  <c r="C93" i="3"/>
  <c r="C94" i="3"/>
  <c r="C95" i="3"/>
  <c r="C96" i="3"/>
  <c r="C97" i="3"/>
  <c r="C98" i="3"/>
  <c r="C99" i="3"/>
  <c r="C100" i="3"/>
  <c r="C101" i="3"/>
  <c r="C102" i="3"/>
  <c r="C103" i="3"/>
  <c r="C104" i="3"/>
  <c r="C82" i="3"/>
  <c r="C83" i="3"/>
  <c r="C84" i="3"/>
  <c r="C85" i="3"/>
  <c r="C86" i="3"/>
  <c r="C87" i="3"/>
  <c r="C88" i="3"/>
  <c r="C89" i="3"/>
  <c r="C90" i="3"/>
  <c r="C91" i="3"/>
  <c r="C92" i="3"/>
  <c r="C6" i="3"/>
  <c r="P138" i="3" l="1"/>
  <c r="P139" i="3"/>
  <c r="P143" i="3"/>
  <c r="P89" i="3"/>
  <c r="P104" i="3"/>
  <c r="P100" i="3"/>
  <c r="P85" i="3"/>
  <c r="P135" i="3"/>
  <c r="R135" i="3" s="1"/>
  <c r="B55" i="5" s="1"/>
  <c r="P112" i="3"/>
  <c r="R112" i="3" s="1"/>
  <c r="B47" i="5" s="1"/>
  <c r="P108" i="3"/>
  <c r="R108" i="3" s="1"/>
  <c r="B45" i="5" s="1"/>
  <c r="P147" i="3"/>
  <c r="R147" i="3" s="1"/>
  <c r="B61" i="5" s="1"/>
  <c r="P82" i="3"/>
  <c r="P123" i="3"/>
  <c r="R123" i="3" s="1"/>
  <c r="B51" i="5" s="1"/>
  <c r="P145" i="3"/>
  <c r="P152" i="3"/>
  <c r="B63" i="5" s="1"/>
  <c r="R89" i="3"/>
  <c r="B37" i="5" s="1"/>
  <c r="P121" i="3"/>
  <c r="P117" i="3"/>
  <c r="R117" i="3" s="1"/>
  <c r="B49" i="5" s="1"/>
  <c r="P107" i="3"/>
  <c r="P132" i="3"/>
  <c r="R132" i="3" s="1"/>
  <c r="B54" i="5" s="1"/>
  <c r="P95" i="3"/>
  <c r="P119" i="3"/>
  <c r="P148" i="3"/>
  <c r="P93" i="3"/>
  <c r="R93" i="3" s="1"/>
  <c r="B39" i="5" s="1"/>
  <c r="P142" i="3"/>
  <c r="P90" i="3"/>
  <c r="P99" i="3"/>
  <c r="P125" i="3"/>
  <c r="P141" i="3"/>
  <c r="R141" i="3" s="1"/>
  <c r="B59" i="5" s="1"/>
  <c r="R139" i="3"/>
  <c r="B57" i="5" s="1"/>
  <c r="Q139" i="3"/>
  <c r="C57" i="10" s="1"/>
  <c r="P101" i="3"/>
  <c r="R101" i="3" s="1"/>
  <c r="B42" i="5" s="1"/>
  <c r="P86" i="3"/>
  <c r="P84" i="3"/>
  <c r="R84" i="3" s="1"/>
  <c r="B34" i="5" s="1"/>
  <c r="P103" i="3"/>
  <c r="R103" i="3" s="1"/>
  <c r="B43" i="5" s="1"/>
  <c r="P98" i="3"/>
  <c r="P113" i="3"/>
  <c r="Q112" i="3" s="1"/>
  <c r="C47" i="10" s="1"/>
  <c r="P111" i="3"/>
  <c r="P106" i="3"/>
  <c r="P114" i="3"/>
  <c r="R114" i="3" s="1"/>
  <c r="B48" i="5" s="1"/>
  <c r="P129" i="3"/>
  <c r="R129" i="3" s="1"/>
  <c r="B53" i="5" s="1"/>
  <c r="P137" i="3"/>
  <c r="P150" i="3"/>
  <c r="B62" i="5" s="1"/>
  <c r="P87" i="3"/>
  <c r="R87" i="3" s="1"/>
  <c r="B36" i="5" s="1"/>
  <c r="P96" i="3"/>
  <c r="P91" i="3"/>
  <c r="P97" i="3"/>
  <c r="P105" i="3"/>
  <c r="P122" i="3"/>
  <c r="P120" i="3"/>
  <c r="R120" i="3" s="1"/>
  <c r="B50" i="5" s="1"/>
  <c r="P115" i="3"/>
  <c r="P128" i="3"/>
  <c r="P126" i="3"/>
  <c r="R126" i="3" s="1"/>
  <c r="B52" i="5" s="1"/>
  <c r="P130" i="3"/>
  <c r="P146" i="3"/>
  <c r="P153" i="3"/>
  <c r="P109" i="3"/>
  <c r="R109" i="3" s="1"/>
  <c r="B46" i="5" s="1"/>
  <c r="P134" i="3"/>
  <c r="P88" i="3"/>
  <c r="P83" i="3"/>
  <c r="P94" i="3"/>
  <c r="P92" i="3"/>
  <c r="P102" i="3"/>
  <c r="P110" i="3"/>
  <c r="P118" i="3"/>
  <c r="P116" i="3"/>
  <c r="P124" i="3"/>
  <c r="P133" i="3"/>
  <c r="P131" i="3"/>
  <c r="P136" i="3"/>
  <c r="R136" i="3" s="1"/>
  <c r="B56" i="5" s="1"/>
  <c r="P140" i="3"/>
  <c r="P144" i="3"/>
  <c r="R144" i="3" s="1"/>
  <c r="B60" i="5" s="1"/>
  <c r="P149" i="3"/>
  <c r="P151" i="3"/>
  <c r="R98" i="3" l="1"/>
  <c r="B41" i="5" s="1"/>
  <c r="J63" i="5"/>
  <c r="S63" i="5"/>
  <c r="U63" i="5"/>
  <c r="J61" i="5"/>
  <c r="S61" i="5"/>
  <c r="U61" i="5"/>
  <c r="S54" i="5"/>
  <c r="U54" i="5"/>
  <c r="J55" i="5"/>
  <c r="S55" i="5"/>
  <c r="U55" i="5"/>
  <c r="J62" i="5"/>
  <c r="S62" i="5"/>
  <c r="U62" i="5"/>
  <c r="J56" i="5"/>
  <c r="S56" i="5"/>
  <c r="U56" i="5"/>
  <c r="S50" i="5"/>
  <c r="U50" i="5"/>
  <c r="J57" i="5"/>
  <c r="S57" i="5"/>
  <c r="U57" i="5"/>
  <c r="S49" i="5"/>
  <c r="U49" i="5"/>
  <c r="J60" i="5"/>
  <c r="S60" i="5"/>
  <c r="U60" i="5"/>
  <c r="S48" i="5"/>
  <c r="U48" i="5"/>
  <c r="S52" i="5"/>
  <c r="U52" i="5"/>
  <c r="S53" i="5"/>
  <c r="U53" i="5"/>
  <c r="J59" i="5"/>
  <c r="S59" i="5"/>
  <c r="U59" i="5"/>
  <c r="S51" i="5"/>
  <c r="U51" i="5"/>
  <c r="G57" i="10"/>
  <c r="J57" i="10" s="1"/>
  <c r="E57" i="10"/>
  <c r="H57" i="10" s="1"/>
  <c r="F57" i="10"/>
  <c r="I57" i="10" s="1"/>
  <c r="G47" i="10"/>
  <c r="J47" i="10" s="1"/>
  <c r="E47" i="10"/>
  <c r="H47" i="10" s="1"/>
  <c r="F47" i="10"/>
  <c r="I47" i="10" s="1"/>
  <c r="Q89" i="3"/>
  <c r="C37" i="10" s="1"/>
  <c r="D37" i="10" s="1"/>
  <c r="I60" i="5"/>
  <c r="I36" i="5"/>
  <c r="I48" i="5"/>
  <c r="I41" i="5"/>
  <c r="I42" i="5"/>
  <c r="I39" i="5"/>
  <c r="I54" i="5"/>
  <c r="I37" i="5"/>
  <c r="Q135" i="3"/>
  <c r="C55" i="10" s="1"/>
  <c r="I43" i="5"/>
  <c r="I63" i="5"/>
  <c r="I61" i="5"/>
  <c r="I52" i="5"/>
  <c r="I62" i="5"/>
  <c r="I56" i="5"/>
  <c r="I50" i="5"/>
  <c r="I34" i="5"/>
  <c r="I57" i="5"/>
  <c r="I49" i="5"/>
  <c r="I45" i="5"/>
  <c r="I53" i="5"/>
  <c r="I51" i="5"/>
  <c r="I47" i="5"/>
  <c r="I59" i="5"/>
  <c r="Q152" i="3"/>
  <c r="C63" i="10" s="1"/>
  <c r="I55" i="5"/>
  <c r="Q147" i="3"/>
  <c r="C61" i="10" s="1"/>
  <c r="D57" i="10"/>
  <c r="D47" i="10"/>
  <c r="I46" i="5"/>
  <c r="Q108" i="3"/>
  <c r="C45" i="10" s="1"/>
  <c r="R105" i="3"/>
  <c r="B44" i="5" s="1"/>
  <c r="R95" i="3"/>
  <c r="B40" i="5" s="1"/>
  <c r="R82" i="3"/>
  <c r="B33" i="5" s="1"/>
  <c r="Q82" i="3"/>
  <c r="C33" i="10" s="1"/>
  <c r="Q150" i="3"/>
  <c r="C62" i="10" s="1"/>
  <c r="Q93" i="3"/>
  <c r="C39" i="10" s="1"/>
  <c r="Q126" i="3"/>
  <c r="C52" i="10" s="1"/>
  <c r="Q123" i="3"/>
  <c r="C51" i="10" s="1"/>
  <c r="Q141" i="3"/>
  <c r="C59" i="10" s="1"/>
  <c r="Q136" i="3"/>
  <c r="C56" i="10" s="1"/>
  <c r="Q129" i="3"/>
  <c r="C53" i="10" s="1"/>
  <c r="Q117" i="3"/>
  <c r="C49" i="10" s="1"/>
  <c r="Q84" i="3"/>
  <c r="C34" i="10" s="1"/>
  <c r="Q105" i="3"/>
  <c r="C44" i="10" s="1"/>
  <c r="Q98" i="3"/>
  <c r="C41" i="10" s="1"/>
  <c r="R140" i="3"/>
  <c r="B58" i="5" s="1"/>
  <c r="Q140" i="3"/>
  <c r="C58" i="10" s="1"/>
  <c r="Q101" i="3"/>
  <c r="C42" i="10" s="1"/>
  <c r="Q87" i="3"/>
  <c r="C36" i="10" s="1"/>
  <c r="Q144" i="3"/>
  <c r="C60" i="10" s="1"/>
  <c r="Q95" i="3"/>
  <c r="C40" i="10" s="1"/>
  <c r="Q103" i="3"/>
  <c r="C43" i="10" s="1"/>
  <c r="Q114" i="3"/>
  <c r="C48" i="10" s="1"/>
  <c r="R92" i="3"/>
  <c r="B38" i="5" s="1"/>
  <c r="Q92" i="3"/>
  <c r="C38" i="10" s="1"/>
  <c r="Q132" i="3"/>
  <c r="C54" i="10" s="1"/>
  <c r="Q109" i="3"/>
  <c r="C46" i="10" s="1"/>
  <c r="Q120" i="3"/>
  <c r="C50" i="10" s="1"/>
  <c r="R86" i="3"/>
  <c r="B35" i="5" s="1"/>
  <c r="Q86" i="3"/>
  <c r="C35" i="10" s="1"/>
  <c r="J58" i="5" l="1"/>
  <c r="S58" i="5"/>
  <c r="U58" i="5"/>
  <c r="Q49" i="5"/>
  <c r="N49" i="5"/>
  <c r="V49" i="5"/>
  <c r="P49" i="5" s="1"/>
  <c r="O49" i="5"/>
  <c r="T49" i="5"/>
  <c r="M49" i="5" s="1"/>
  <c r="R49" i="5"/>
  <c r="N54" i="5"/>
  <c r="R54" i="5"/>
  <c r="O54" i="5"/>
  <c r="V54" i="5"/>
  <c r="P54" i="5" s="1"/>
  <c r="Q54" i="5"/>
  <c r="T54" i="5"/>
  <c r="M54" i="5" s="1"/>
  <c r="N48" i="5"/>
  <c r="R48" i="5"/>
  <c r="O48" i="5"/>
  <c r="V48" i="5"/>
  <c r="P48" i="5" s="1"/>
  <c r="T48" i="5"/>
  <c r="M48" i="5" s="1"/>
  <c r="Q48" i="5"/>
  <c r="Q63" i="5"/>
  <c r="R63" i="5"/>
  <c r="V63" i="5"/>
  <c r="P63" i="5" s="1"/>
  <c r="N63" i="5"/>
  <c r="T63" i="5"/>
  <c r="M63" i="5" s="1"/>
  <c r="O63" i="5"/>
  <c r="N46" i="5"/>
  <c r="V46" i="5"/>
  <c r="P46" i="5" s="1"/>
  <c r="T46" i="5"/>
  <c r="M46" i="5" s="1"/>
  <c r="Q46" i="5"/>
  <c r="Q55" i="5"/>
  <c r="R55" i="5"/>
  <c r="V55" i="5"/>
  <c r="P55" i="5" s="1"/>
  <c r="N55" i="5"/>
  <c r="T55" i="5"/>
  <c r="M55" i="5" s="1"/>
  <c r="O55" i="5"/>
  <c r="Q51" i="5"/>
  <c r="R51" i="5"/>
  <c r="V51" i="5"/>
  <c r="P51" i="5" s="1"/>
  <c r="N51" i="5"/>
  <c r="T51" i="5"/>
  <c r="M51" i="5" s="1"/>
  <c r="O51" i="5"/>
  <c r="E57" i="5"/>
  <c r="Q57" i="5"/>
  <c r="N57" i="5"/>
  <c r="V57" i="5"/>
  <c r="P57" i="5" s="1"/>
  <c r="T57" i="5"/>
  <c r="M57" i="5" s="1"/>
  <c r="O57" i="5"/>
  <c r="R57" i="5"/>
  <c r="N62" i="5"/>
  <c r="R62" i="5"/>
  <c r="O62" i="5"/>
  <c r="V62" i="5"/>
  <c r="P62" i="5" s="1"/>
  <c r="T62" i="5"/>
  <c r="M62" i="5" s="1"/>
  <c r="Q62" i="5"/>
  <c r="Q43" i="5"/>
  <c r="T43" i="5"/>
  <c r="M43" i="5" s="1"/>
  <c r="N43" i="5"/>
  <c r="V43" i="5"/>
  <c r="P43" i="5" s="1"/>
  <c r="C39" i="5"/>
  <c r="Q39" i="5"/>
  <c r="T39" i="5"/>
  <c r="M39" i="5" s="1"/>
  <c r="N39" i="5"/>
  <c r="V39" i="5"/>
  <c r="P39" i="5" s="1"/>
  <c r="N36" i="5"/>
  <c r="T36" i="5"/>
  <c r="M36" i="5" s="1"/>
  <c r="V36" i="5"/>
  <c r="P36" i="5" s="1"/>
  <c r="Q36" i="5"/>
  <c r="Q53" i="5"/>
  <c r="N53" i="5"/>
  <c r="V53" i="5"/>
  <c r="P53" i="5" s="1"/>
  <c r="T53" i="5"/>
  <c r="M53" i="5" s="1"/>
  <c r="O53" i="5"/>
  <c r="R53" i="5"/>
  <c r="N34" i="5"/>
  <c r="T34" i="5"/>
  <c r="M34" i="5" s="1"/>
  <c r="V34" i="5"/>
  <c r="P34" i="5" s="1"/>
  <c r="Q34" i="5"/>
  <c r="N52" i="5"/>
  <c r="R52" i="5"/>
  <c r="O52" i="5"/>
  <c r="V52" i="5"/>
  <c r="P52" i="5" s="1"/>
  <c r="T52" i="5"/>
  <c r="M52" i="5" s="1"/>
  <c r="Q52" i="5"/>
  <c r="N42" i="5"/>
  <c r="T42" i="5"/>
  <c r="M42" i="5" s="1"/>
  <c r="V42" i="5"/>
  <c r="P42" i="5" s="1"/>
  <c r="Q42" i="5"/>
  <c r="N60" i="5"/>
  <c r="R60" i="5"/>
  <c r="O60" i="5"/>
  <c r="V60" i="5"/>
  <c r="P60" i="5" s="1"/>
  <c r="T60" i="5"/>
  <c r="M60" i="5" s="1"/>
  <c r="Q60" i="5"/>
  <c r="Q47" i="5"/>
  <c r="R47" i="5"/>
  <c r="V47" i="5"/>
  <c r="P47" i="5" s="1"/>
  <c r="N47" i="5"/>
  <c r="T47" i="5"/>
  <c r="M47" i="5" s="1"/>
  <c r="O47" i="5"/>
  <c r="N56" i="5"/>
  <c r="R56" i="5"/>
  <c r="O56" i="5"/>
  <c r="V56" i="5"/>
  <c r="P56" i="5" s="1"/>
  <c r="T56" i="5"/>
  <c r="M56" i="5" s="1"/>
  <c r="Q56" i="5"/>
  <c r="Q59" i="5"/>
  <c r="R59" i="5"/>
  <c r="V59" i="5"/>
  <c r="P59" i="5" s="1"/>
  <c r="N59" i="5"/>
  <c r="T59" i="5"/>
  <c r="M59" i="5" s="1"/>
  <c r="O59" i="5"/>
  <c r="E45" i="5"/>
  <c r="Q45" i="5"/>
  <c r="N45" i="5"/>
  <c r="V45" i="5"/>
  <c r="P45" i="5" s="1"/>
  <c r="T45" i="5"/>
  <c r="M45" i="5" s="1"/>
  <c r="N50" i="5"/>
  <c r="R50" i="5"/>
  <c r="O50" i="5"/>
  <c r="V50" i="5"/>
  <c r="P50" i="5" s="1"/>
  <c r="Q50" i="5"/>
  <c r="T50" i="5"/>
  <c r="M50" i="5" s="1"/>
  <c r="Q61" i="5"/>
  <c r="N61" i="5"/>
  <c r="V61" i="5"/>
  <c r="P61" i="5" s="1"/>
  <c r="O61" i="5"/>
  <c r="T61" i="5"/>
  <c r="M61" i="5" s="1"/>
  <c r="R61" i="5"/>
  <c r="Q37" i="5"/>
  <c r="T37" i="5"/>
  <c r="M37" i="5" s="1"/>
  <c r="N37" i="5"/>
  <c r="V37" i="5"/>
  <c r="P37" i="5" s="1"/>
  <c r="Q41" i="5"/>
  <c r="T41" i="5"/>
  <c r="M41" i="5" s="1"/>
  <c r="N41" i="5"/>
  <c r="V41" i="5"/>
  <c r="P41" i="5" s="1"/>
  <c r="G38" i="10"/>
  <c r="J38" i="10" s="1"/>
  <c r="E38" i="10"/>
  <c r="H38" i="10" s="1"/>
  <c r="F38" i="10"/>
  <c r="I38" i="10" s="1"/>
  <c r="G59" i="10"/>
  <c r="J59" i="10" s="1"/>
  <c r="F59" i="10"/>
  <c r="I59" i="10" s="1"/>
  <c r="E59" i="10"/>
  <c r="H59" i="10" s="1"/>
  <c r="G49" i="10"/>
  <c r="J49" i="10" s="1"/>
  <c r="E49" i="10"/>
  <c r="H49" i="10" s="1"/>
  <c r="F49" i="10"/>
  <c r="I49" i="10" s="1"/>
  <c r="G51" i="10"/>
  <c r="J51" i="10" s="1"/>
  <c r="E51" i="10"/>
  <c r="H51" i="10" s="1"/>
  <c r="F51" i="10"/>
  <c r="I51" i="10" s="1"/>
  <c r="G33" i="10"/>
  <c r="J33" i="10" s="1"/>
  <c r="E33" i="10"/>
  <c r="H33" i="10" s="1"/>
  <c r="F33" i="10"/>
  <c r="I33" i="10" s="1"/>
  <c r="G37" i="10"/>
  <c r="J37" i="10" s="1"/>
  <c r="E37" i="10"/>
  <c r="H37" i="10" s="1"/>
  <c r="F37" i="10"/>
  <c r="I37" i="10" s="1"/>
  <c r="G40" i="10"/>
  <c r="J40" i="10" s="1"/>
  <c r="E40" i="10"/>
  <c r="H40" i="10" s="1"/>
  <c r="F40" i="10"/>
  <c r="I40" i="10" s="1"/>
  <c r="G58" i="10"/>
  <c r="J58" i="10" s="1"/>
  <c r="E58" i="10"/>
  <c r="H58" i="10" s="1"/>
  <c r="F58" i="10"/>
  <c r="I58" i="10" s="1"/>
  <c r="G34" i="10"/>
  <c r="J34" i="10" s="1"/>
  <c r="E34" i="10"/>
  <c r="H34" i="10" s="1"/>
  <c r="F34" i="10"/>
  <c r="I34" i="10" s="1"/>
  <c r="G62" i="10"/>
  <c r="J62" i="10" s="1"/>
  <c r="E62" i="10"/>
  <c r="H62" i="10" s="1"/>
  <c r="F62" i="10"/>
  <c r="I62" i="10" s="1"/>
  <c r="G63" i="10"/>
  <c r="J63" i="10" s="1"/>
  <c r="F63" i="10"/>
  <c r="I63" i="10" s="1"/>
  <c r="E63" i="10"/>
  <c r="H63" i="10" s="1"/>
  <c r="G55" i="10"/>
  <c r="J55" i="10" s="1"/>
  <c r="F55" i="10"/>
  <c r="I55" i="10" s="1"/>
  <c r="E55" i="10"/>
  <c r="H55" i="10" s="1"/>
  <c r="G50" i="10"/>
  <c r="J50" i="10" s="1"/>
  <c r="E50" i="10"/>
  <c r="H50" i="10" s="1"/>
  <c r="F50" i="10"/>
  <c r="I50" i="10" s="1"/>
  <c r="G60" i="10"/>
  <c r="J60" i="10" s="1"/>
  <c r="E60" i="10"/>
  <c r="H60" i="10" s="1"/>
  <c r="F60" i="10"/>
  <c r="I60" i="10" s="1"/>
  <c r="G46" i="10"/>
  <c r="J46" i="10" s="1"/>
  <c r="E46" i="10"/>
  <c r="H46" i="10" s="1"/>
  <c r="F46" i="10"/>
  <c r="I46" i="10" s="1"/>
  <c r="G48" i="10"/>
  <c r="J48" i="10" s="1"/>
  <c r="E48" i="10"/>
  <c r="H48" i="10" s="1"/>
  <c r="F48" i="10"/>
  <c r="I48" i="10" s="1"/>
  <c r="G36" i="10"/>
  <c r="J36" i="10" s="1"/>
  <c r="E36" i="10"/>
  <c r="H36" i="10" s="1"/>
  <c r="F36" i="10"/>
  <c r="I36" i="10" s="1"/>
  <c r="G41" i="10"/>
  <c r="J41" i="10" s="1"/>
  <c r="E41" i="10"/>
  <c r="H41" i="10" s="1"/>
  <c r="F41" i="10"/>
  <c r="I41" i="10" s="1"/>
  <c r="G53" i="10"/>
  <c r="J53" i="10" s="1"/>
  <c r="E53" i="10"/>
  <c r="H53" i="10" s="1"/>
  <c r="F53" i="10"/>
  <c r="I53" i="10" s="1"/>
  <c r="G52" i="10"/>
  <c r="J52" i="10" s="1"/>
  <c r="E52" i="10"/>
  <c r="H52" i="10" s="1"/>
  <c r="F52" i="10"/>
  <c r="I52" i="10" s="1"/>
  <c r="G45" i="10"/>
  <c r="J45" i="10" s="1"/>
  <c r="E45" i="10"/>
  <c r="H45" i="10" s="1"/>
  <c r="F45" i="10"/>
  <c r="I45" i="10" s="1"/>
  <c r="G61" i="10"/>
  <c r="J61" i="10" s="1"/>
  <c r="E61" i="10"/>
  <c r="H61" i="10" s="1"/>
  <c r="F61" i="10"/>
  <c r="I61" i="10" s="1"/>
  <c r="G35" i="10"/>
  <c r="J35" i="10" s="1"/>
  <c r="E35" i="10"/>
  <c r="H35" i="10" s="1"/>
  <c r="F35" i="10"/>
  <c r="I35" i="10" s="1"/>
  <c r="G54" i="10"/>
  <c r="J54" i="10" s="1"/>
  <c r="E54" i="10"/>
  <c r="H54" i="10" s="1"/>
  <c r="F54" i="10"/>
  <c r="I54" i="10" s="1"/>
  <c r="G43" i="10"/>
  <c r="J43" i="10" s="1"/>
  <c r="E43" i="10"/>
  <c r="H43" i="10" s="1"/>
  <c r="F43" i="10"/>
  <c r="I43" i="10" s="1"/>
  <c r="G42" i="10"/>
  <c r="J42" i="10" s="1"/>
  <c r="E42" i="10"/>
  <c r="H42" i="10" s="1"/>
  <c r="F42" i="10"/>
  <c r="I42" i="10" s="1"/>
  <c r="G44" i="10"/>
  <c r="J44" i="10" s="1"/>
  <c r="E44" i="10"/>
  <c r="H44" i="10" s="1"/>
  <c r="F44" i="10"/>
  <c r="I44" i="10" s="1"/>
  <c r="G56" i="10"/>
  <c r="J56" i="10" s="1"/>
  <c r="E56" i="10"/>
  <c r="H56" i="10" s="1"/>
  <c r="F56" i="10"/>
  <c r="I56" i="10" s="1"/>
  <c r="G39" i="10"/>
  <c r="J39" i="10" s="1"/>
  <c r="E39" i="10"/>
  <c r="H39" i="10" s="1"/>
  <c r="F39" i="10"/>
  <c r="I39" i="10" s="1"/>
  <c r="C57" i="5"/>
  <c r="C43" i="5"/>
  <c r="E56" i="5"/>
  <c r="H56" i="5"/>
  <c r="L56" i="5"/>
  <c r="K51" i="5"/>
  <c r="D51" i="5" s="1"/>
  <c r="L51" i="5"/>
  <c r="H51" i="5"/>
  <c r="K43" i="5"/>
  <c r="D43" i="5" s="1"/>
  <c r="L43" i="5"/>
  <c r="H43" i="5"/>
  <c r="K46" i="5"/>
  <c r="D46" i="5" s="1"/>
  <c r="H46" i="5"/>
  <c r="L46" i="5"/>
  <c r="E43" i="5"/>
  <c r="E34" i="5"/>
  <c r="H34" i="5"/>
  <c r="L34" i="5"/>
  <c r="E52" i="5"/>
  <c r="L52" i="5"/>
  <c r="H52" i="5"/>
  <c r="K42" i="5"/>
  <c r="D42" i="5" s="1"/>
  <c r="H42" i="5"/>
  <c r="L42" i="5"/>
  <c r="K60" i="5"/>
  <c r="D60" i="5" s="1"/>
  <c r="L60" i="5"/>
  <c r="H60" i="5"/>
  <c r="H47" i="5"/>
  <c r="L47" i="5"/>
  <c r="L49" i="5"/>
  <c r="H49" i="5"/>
  <c r="C63" i="5"/>
  <c r="H63" i="5"/>
  <c r="L63" i="5"/>
  <c r="K54" i="5"/>
  <c r="D54" i="5" s="1"/>
  <c r="H54" i="5"/>
  <c r="L54" i="5"/>
  <c r="K48" i="5"/>
  <c r="D48" i="5" s="1"/>
  <c r="H48" i="5"/>
  <c r="L48" i="5"/>
  <c r="K55" i="5"/>
  <c r="D55" i="5" s="1"/>
  <c r="H55" i="5"/>
  <c r="L55" i="5"/>
  <c r="K57" i="5"/>
  <c r="D57" i="5" s="1"/>
  <c r="L57" i="5"/>
  <c r="H57" i="5"/>
  <c r="K62" i="5"/>
  <c r="D62" i="5" s="1"/>
  <c r="H62" i="5"/>
  <c r="L62" i="5"/>
  <c r="H39" i="5"/>
  <c r="L39" i="5"/>
  <c r="H36" i="5"/>
  <c r="L36" i="5"/>
  <c r="C51" i="5"/>
  <c r="H53" i="5"/>
  <c r="L53" i="5"/>
  <c r="E51" i="5"/>
  <c r="C36" i="5"/>
  <c r="E62" i="5"/>
  <c r="L59" i="5"/>
  <c r="H59" i="5"/>
  <c r="L45" i="5"/>
  <c r="H45" i="5"/>
  <c r="H50" i="5"/>
  <c r="L50" i="5"/>
  <c r="K61" i="5"/>
  <c r="D61" i="5" s="1"/>
  <c r="H61" i="5"/>
  <c r="L61" i="5"/>
  <c r="E37" i="5"/>
  <c r="L37" i="5"/>
  <c r="H37" i="5"/>
  <c r="K41" i="5"/>
  <c r="D41" i="5" s="1"/>
  <c r="H41" i="5"/>
  <c r="L41" i="5"/>
  <c r="E54" i="5"/>
  <c r="C60" i="5"/>
  <c r="E60" i="5"/>
  <c r="E48" i="5"/>
  <c r="C54" i="5"/>
  <c r="C48" i="5"/>
  <c r="F59" i="5"/>
  <c r="K59" i="5"/>
  <c r="D59" i="5" s="1"/>
  <c r="E41" i="5"/>
  <c r="C47" i="5"/>
  <c r="K47" i="5"/>
  <c r="D47" i="5" s="1"/>
  <c r="K49" i="5"/>
  <c r="D49" i="5" s="1"/>
  <c r="K56" i="5"/>
  <c r="K63" i="5"/>
  <c r="C45" i="5"/>
  <c r="K45" i="5"/>
  <c r="D45" i="5" s="1"/>
  <c r="C50" i="5"/>
  <c r="K50" i="5"/>
  <c r="C37" i="5"/>
  <c r="K37" i="5"/>
  <c r="D37" i="5" s="1"/>
  <c r="C59" i="5"/>
  <c r="E61" i="5"/>
  <c r="E39" i="5"/>
  <c r="K39" i="5"/>
  <c r="D39" i="5" s="1"/>
  <c r="K36" i="5"/>
  <c r="C61" i="5"/>
  <c r="K53" i="5"/>
  <c r="K34" i="5"/>
  <c r="D34" i="5" s="1"/>
  <c r="C52" i="5"/>
  <c r="K52" i="5"/>
  <c r="E42" i="5"/>
  <c r="D55" i="10"/>
  <c r="C49" i="5"/>
  <c r="E50" i="5"/>
  <c r="C42" i="5"/>
  <c r="E36" i="5"/>
  <c r="C62" i="5"/>
  <c r="C56" i="5"/>
  <c r="I35" i="5"/>
  <c r="C34" i="5"/>
  <c r="E63" i="5"/>
  <c r="I38" i="5"/>
  <c r="I58" i="5"/>
  <c r="I44" i="5"/>
  <c r="E47" i="5"/>
  <c r="C53" i="5"/>
  <c r="I40" i="5"/>
  <c r="E49" i="5"/>
  <c r="I33" i="5"/>
  <c r="E53" i="5"/>
  <c r="C41" i="5"/>
  <c r="C55" i="5"/>
  <c r="E55" i="5"/>
  <c r="F55" i="5"/>
  <c r="E59" i="5"/>
  <c r="D63" i="10"/>
  <c r="D45" i="10"/>
  <c r="C46" i="5"/>
  <c r="E46" i="5"/>
  <c r="D62" i="10"/>
  <c r="D61" i="10"/>
  <c r="D60" i="10"/>
  <c r="D59" i="10"/>
  <c r="D58" i="10"/>
  <c r="D56" i="10"/>
  <c r="D54" i="10"/>
  <c r="D53" i="10"/>
  <c r="D52" i="10"/>
  <c r="D51" i="10"/>
  <c r="D50" i="10"/>
  <c r="D49" i="10"/>
  <c r="D48" i="10"/>
  <c r="D46" i="10"/>
  <c r="D44" i="10"/>
  <c r="D43" i="10"/>
  <c r="D42" i="10"/>
  <c r="D41" i="10"/>
  <c r="D40" i="10"/>
  <c r="D39" i="10"/>
  <c r="D38" i="10"/>
  <c r="D36" i="10"/>
  <c r="D35" i="10"/>
  <c r="D34" i="10"/>
  <c r="D33" i="10"/>
  <c r="K5" i="3"/>
  <c r="K4" i="3"/>
  <c r="B55" i="13" l="1"/>
  <c r="B55" i="12"/>
  <c r="B55" i="14"/>
  <c r="B59" i="13"/>
  <c r="B59" i="12"/>
  <c r="B59" i="14"/>
  <c r="B34" i="14"/>
  <c r="B34" i="13"/>
  <c r="B34" i="12"/>
  <c r="B31" i="13"/>
  <c r="B63" i="13"/>
  <c r="B31" i="12"/>
  <c r="B63" i="12"/>
  <c r="B31" i="14"/>
  <c r="B63" i="14"/>
  <c r="B51" i="13"/>
  <c r="B51" i="12"/>
  <c r="B51" i="14"/>
  <c r="B73" i="14"/>
  <c r="B73" i="13"/>
  <c r="B73" i="12"/>
  <c r="B75" i="13"/>
  <c r="B75" i="12"/>
  <c r="B75" i="14"/>
  <c r="B67" i="13"/>
  <c r="B67" i="12"/>
  <c r="B67" i="14"/>
  <c r="B36" i="13"/>
  <c r="B52" i="13"/>
  <c r="B36" i="12"/>
  <c r="B52" i="12"/>
  <c r="B52" i="14"/>
  <c r="B36" i="14"/>
  <c r="B49" i="14"/>
  <c r="B49" i="13"/>
  <c r="B49" i="12"/>
  <c r="B32" i="13"/>
  <c r="B32" i="12"/>
  <c r="B32" i="14"/>
  <c r="B61" i="14"/>
  <c r="B61" i="13"/>
  <c r="B61" i="12"/>
  <c r="B54" i="14"/>
  <c r="B54" i="13"/>
  <c r="B54" i="12"/>
  <c r="B30" i="14"/>
  <c r="B58" i="14"/>
  <c r="B30" i="12"/>
  <c r="B58" i="12"/>
  <c r="B58" i="13"/>
  <c r="B30" i="13"/>
  <c r="B70" i="14"/>
  <c r="B70" i="12"/>
  <c r="B70" i="13"/>
  <c r="B42" i="14"/>
  <c r="B42" i="13"/>
  <c r="B42" i="12"/>
  <c r="B53" i="14"/>
  <c r="B53" i="13"/>
  <c r="B53" i="12"/>
  <c r="B62" i="14"/>
  <c r="B62" i="12"/>
  <c r="B62" i="13"/>
  <c r="B76" i="13"/>
  <c r="B76" i="12"/>
  <c r="B76" i="14"/>
  <c r="B74" i="14"/>
  <c r="B74" i="13"/>
  <c r="B74" i="12"/>
  <c r="B41" i="14"/>
  <c r="B41" i="13"/>
  <c r="B41" i="12"/>
  <c r="B37" i="14"/>
  <c r="B37" i="13"/>
  <c r="B37" i="12"/>
  <c r="B60" i="13"/>
  <c r="B60" i="12"/>
  <c r="B60" i="14"/>
  <c r="B35" i="13"/>
  <c r="B69" i="14"/>
  <c r="B35" i="12"/>
  <c r="B35" i="14"/>
  <c r="B69" i="13"/>
  <c r="B69" i="12"/>
  <c r="B40" i="13"/>
  <c r="B46" i="14"/>
  <c r="B40" i="12"/>
  <c r="B40" i="14"/>
  <c r="B46" i="12"/>
  <c r="B46" i="13"/>
  <c r="B78" i="12"/>
  <c r="B78" i="13"/>
  <c r="B78" i="14"/>
  <c r="B77" i="13"/>
  <c r="B77" i="12"/>
  <c r="B77" i="14"/>
  <c r="F63" i="13"/>
  <c r="F63" i="14"/>
  <c r="D63" i="14"/>
  <c r="E63" i="12"/>
  <c r="G63" i="12"/>
  <c r="G63" i="13"/>
  <c r="C63" i="13"/>
  <c r="G63" i="14"/>
  <c r="F63" i="12"/>
  <c r="H63" i="12"/>
  <c r="D63" i="12"/>
  <c r="D63" i="13"/>
  <c r="H63" i="13"/>
  <c r="C63" i="14"/>
  <c r="H63" i="14"/>
  <c r="E63" i="13"/>
  <c r="E63" i="14"/>
  <c r="C63" i="12"/>
  <c r="D73" i="13"/>
  <c r="H73" i="13"/>
  <c r="F73" i="12"/>
  <c r="H73" i="14"/>
  <c r="G73" i="12"/>
  <c r="C73" i="12"/>
  <c r="H73" i="12"/>
  <c r="E73" i="13"/>
  <c r="C73" i="13"/>
  <c r="E73" i="14"/>
  <c r="G73" i="14"/>
  <c r="C73" i="14"/>
  <c r="D73" i="12"/>
  <c r="F73" i="14"/>
  <c r="G73" i="13"/>
  <c r="D73" i="14"/>
  <c r="E73" i="12"/>
  <c r="E77" i="12"/>
  <c r="G77" i="12"/>
  <c r="F77" i="12"/>
  <c r="D77" i="12"/>
  <c r="H77" i="12"/>
  <c r="E77" i="14"/>
  <c r="F77" i="14"/>
  <c r="G77" i="14"/>
  <c r="H77" i="14"/>
  <c r="G77" i="13"/>
  <c r="H77" i="13"/>
  <c r="D77" i="13"/>
  <c r="D77" i="14"/>
  <c r="E77" i="13"/>
  <c r="G42" i="12"/>
  <c r="E42" i="12"/>
  <c r="D42" i="12"/>
  <c r="E42" i="14"/>
  <c r="D42" i="14"/>
  <c r="F42" i="14"/>
  <c r="F42" i="12"/>
  <c r="G42" i="14"/>
  <c r="E42" i="13"/>
  <c r="G42" i="13"/>
  <c r="D42" i="13"/>
  <c r="E76" i="12"/>
  <c r="D76" i="12"/>
  <c r="G76" i="12"/>
  <c r="E76" i="14"/>
  <c r="D76" i="14"/>
  <c r="F76" i="14"/>
  <c r="H76" i="14"/>
  <c r="F76" i="12"/>
  <c r="H76" i="12"/>
  <c r="G76" i="13"/>
  <c r="D76" i="13"/>
  <c r="H76" i="13"/>
  <c r="E76" i="13"/>
  <c r="G76" i="14"/>
  <c r="D74" i="12"/>
  <c r="E74" i="12"/>
  <c r="G74" i="12"/>
  <c r="E74" i="14"/>
  <c r="H74" i="12"/>
  <c r="F74" i="14"/>
  <c r="F74" i="12"/>
  <c r="D74" i="14"/>
  <c r="H74" i="14"/>
  <c r="E74" i="13"/>
  <c r="G74" i="14"/>
  <c r="F74" i="13"/>
  <c r="G74" i="13"/>
  <c r="D74" i="13"/>
  <c r="H74" i="13"/>
  <c r="E41" i="12"/>
  <c r="F41" i="12"/>
  <c r="D41" i="12"/>
  <c r="D41" i="14"/>
  <c r="G41" i="14"/>
  <c r="E41" i="14"/>
  <c r="E41" i="13"/>
  <c r="F41" i="14"/>
  <c r="G41" i="13"/>
  <c r="G41" i="12"/>
  <c r="E37" i="12"/>
  <c r="E60" i="12"/>
  <c r="H37" i="12"/>
  <c r="F37" i="12"/>
  <c r="F60" i="12"/>
  <c r="G60" i="12"/>
  <c r="D60" i="12"/>
  <c r="D60" i="14"/>
  <c r="D37" i="14"/>
  <c r="G37" i="14"/>
  <c r="G37" i="12"/>
  <c r="H37" i="14"/>
  <c r="E37" i="13"/>
  <c r="G60" i="13"/>
  <c r="D37" i="12"/>
  <c r="E37" i="14"/>
  <c r="E60" i="14"/>
  <c r="G37" i="13"/>
  <c r="D37" i="13"/>
  <c r="D60" i="13"/>
  <c r="F60" i="14"/>
  <c r="H37" i="13"/>
  <c r="E60" i="13"/>
  <c r="F37" i="14"/>
  <c r="G60" i="14"/>
  <c r="E35" i="12"/>
  <c r="D69" i="12"/>
  <c r="G35" i="12"/>
  <c r="D35" i="12"/>
  <c r="E69" i="12"/>
  <c r="G69" i="12"/>
  <c r="F69" i="12"/>
  <c r="E69" i="14"/>
  <c r="H69" i="12"/>
  <c r="F69" i="14"/>
  <c r="E35" i="14"/>
  <c r="H69" i="14"/>
  <c r="G35" i="14"/>
  <c r="D69" i="14"/>
  <c r="E69" i="13"/>
  <c r="D35" i="14"/>
  <c r="G69" i="14"/>
  <c r="G35" i="13"/>
  <c r="F69" i="13"/>
  <c r="D35" i="13"/>
  <c r="E35" i="13"/>
  <c r="G69" i="13"/>
  <c r="H69" i="13"/>
  <c r="D69" i="13"/>
  <c r="D40" i="12"/>
  <c r="E40" i="12"/>
  <c r="E46" i="12"/>
  <c r="D46" i="12"/>
  <c r="H40" i="12"/>
  <c r="E40" i="14"/>
  <c r="E46" i="14"/>
  <c r="D46" i="14"/>
  <c r="F46" i="12"/>
  <c r="F40" i="14"/>
  <c r="F46" i="14"/>
  <c r="F40" i="12"/>
  <c r="G46" i="12"/>
  <c r="D40" i="14"/>
  <c r="F40" i="13"/>
  <c r="G46" i="14"/>
  <c r="D40" i="13"/>
  <c r="G40" i="13"/>
  <c r="E46" i="13"/>
  <c r="G40" i="12"/>
  <c r="G40" i="14"/>
  <c r="H40" i="13"/>
  <c r="E40" i="13"/>
  <c r="G46" i="13"/>
  <c r="H40" i="14"/>
  <c r="E54" i="12"/>
  <c r="D54" i="12"/>
  <c r="G54" i="12"/>
  <c r="E54" i="14"/>
  <c r="D54" i="14"/>
  <c r="F54" i="12"/>
  <c r="F54" i="14"/>
  <c r="G54" i="13"/>
  <c r="E54" i="13"/>
  <c r="G54" i="14"/>
  <c r="E53" i="12"/>
  <c r="G53" i="12"/>
  <c r="F53" i="12"/>
  <c r="H53" i="12"/>
  <c r="D53" i="14"/>
  <c r="D53" i="12"/>
  <c r="G53" i="14"/>
  <c r="H53" i="14"/>
  <c r="D53" i="13"/>
  <c r="H53" i="13"/>
  <c r="E53" i="13"/>
  <c r="E53" i="14"/>
  <c r="F53" i="13"/>
  <c r="F53" i="14"/>
  <c r="G53" i="13"/>
  <c r="D32" i="12"/>
  <c r="E32" i="12"/>
  <c r="G32" i="12"/>
  <c r="E32" i="14"/>
  <c r="D32" i="14"/>
  <c r="G32" i="14"/>
  <c r="G32" i="13"/>
  <c r="D32" i="13"/>
  <c r="E32" i="13"/>
  <c r="E61" i="12"/>
  <c r="D61" i="12"/>
  <c r="E61" i="14"/>
  <c r="D61" i="14"/>
  <c r="F61" i="12"/>
  <c r="F61" i="14"/>
  <c r="G61" i="14"/>
  <c r="F61" i="13"/>
  <c r="G61" i="13"/>
  <c r="G61" i="12"/>
  <c r="D61" i="13"/>
  <c r="E61" i="13"/>
  <c r="E55" i="12"/>
  <c r="F55" i="12"/>
  <c r="D55" i="12"/>
  <c r="G55" i="12"/>
  <c r="E55" i="14"/>
  <c r="G55" i="14"/>
  <c r="F55" i="14"/>
  <c r="D55" i="14"/>
  <c r="G55" i="13"/>
  <c r="D55" i="13"/>
  <c r="E55" i="13"/>
  <c r="D59" i="12"/>
  <c r="G59" i="12"/>
  <c r="E34" i="12"/>
  <c r="E59" i="12"/>
  <c r="D34" i="12"/>
  <c r="E34" i="14"/>
  <c r="E59" i="14"/>
  <c r="D34" i="14"/>
  <c r="G34" i="12"/>
  <c r="G34" i="14"/>
  <c r="G59" i="14"/>
  <c r="G59" i="13"/>
  <c r="D59" i="14"/>
  <c r="H59" i="14"/>
  <c r="D34" i="13"/>
  <c r="E59" i="13"/>
  <c r="G34" i="13"/>
  <c r="D59" i="13"/>
  <c r="H59" i="13"/>
  <c r="H59" i="12"/>
  <c r="E34" i="13"/>
  <c r="E31" i="12"/>
  <c r="G31" i="12"/>
  <c r="D31" i="12"/>
  <c r="E31" i="14"/>
  <c r="D31" i="14"/>
  <c r="G31" i="14"/>
  <c r="D31" i="13"/>
  <c r="G31" i="13"/>
  <c r="E31" i="13"/>
  <c r="E51" i="12"/>
  <c r="D51" i="12"/>
  <c r="G51" i="12"/>
  <c r="E51" i="14"/>
  <c r="D51" i="13"/>
  <c r="D51" i="14"/>
  <c r="E51" i="13"/>
  <c r="G51" i="14"/>
  <c r="G51" i="13"/>
  <c r="D78" i="12"/>
  <c r="E78" i="12"/>
  <c r="G78" i="12"/>
  <c r="F78" i="12"/>
  <c r="E78" i="14"/>
  <c r="H78" i="12"/>
  <c r="F78" i="14"/>
  <c r="H78" i="14"/>
  <c r="E78" i="13"/>
  <c r="G78" i="14"/>
  <c r="D78" i="14"/>
  <c r="H78" i="13"/>
  <c r="G78" i="13"/>
  <c r="E75" i="12"/>
  <c r="G75" i="12"/>
  <c r="F75" i="12"/>
  <c r="D75" i="12"/>
  <c r="D75" i="14"/>
  <c r="H75" i="12"/>
  <c r="G75" i="14"/>
  <c r="E75" i="14"/>
  <c r="D75" i="13"/>
  <c r="H75" i="13"/>
  <c r="H75" i="14"/>
  <c r="F75" i="14"/>
  <c r="E75" i="13"/>
  <c r="G75" i="13"/>
  <c r="E67" i="12"/>
  <c r="D67" i="12"/>
  <c r="G67" i="12"/>
  <c r="E67" i="14"/>
  <c r="D67" i="14"/>
  <c r="H67" i="14"/>
  <c r="H67" i="12"/>
  <c r="G67" i="13"/>
  <c r="D67" i="13"/>
  <c r="H67" i="13"/>
  <c r="E67" i="13"/>
  <c r="G67" i="14"/>
  <c r="D52" i="12"/>
  <c r="D36" i="12"/>
  <c r="E36" i="12"/>
  <c r="E52" i="12"/>
  <c r="H36" i="12"/>
  <c r="E36" i="14"/>
  <c r="E52" i="14"/>
  <c r="G36" i="12"/>
  <c r="G52" i="14"/>
  <c r="D52" i="14"/>
  <c r="D36" i="14"/>
  <c r="D52" i="13"/>
  <c r="D36" i="13"/>
  <c r="G52" i="12"/>
  <c r="G36" i="13"/>
  <c r="E52" i="13"/>
  <c r="G36" i="14"/>
  <c r="H36" i="13"/>
  <c r="H36" i="14"/>
  <c r="G52" i="13"/>
  <c r="E36" i="13"/>
  <c r="E49" i="12"/>
  <c r="G49" i="12"/>
  <c r="H49" i="12"/>
  <c r="D49" i="14"/>
  <c r="H49" i="14"/>
  <c r="D49" i="12"/>
  <c r="E49" i="14"/>
  <c r="H49" i="13"/>
  <c r="G49" i="14"/>
  <c r="G49" i="13"/>
  <c r="D49" i="13"/>
  <c r="E49" i="13"/>
  <c r="E58" i="12"/>
  <c r="F58" i="12"/>
  <c r="D58" i="12"/>
  <c r="E30" i="12"/>
  <c r="D30" i="12"/>
  <c r="G58" i="12"/>
  <c r="E30" i="14"/>
  <c r="D30" i="14"/>
  <c r="H58" i="12"/>
  <c r="E58" i="14"/>
  <c r="G30" i="14"/>
  <c r="H58" i="14"/>
  <c r="F58" i="14"/>
  <c r="D58" i="13"/>
  <c r="H58" i="13"/>
  <c r="G30" i="12"/>
  <c r="G58" i="14"/>
  <c r="G30" i="13"/>
  <c r="E58" i="13"/>
  <c r="F58" i="13"/>
  <c r="D58" i="14"/>
  <c r="E30" i="13"/>
  <c r="G58" i="13"/>
  <c r="E70" i="12"/>
  <c r="G70" i="12"/>
  <c r="F70" i="12"/>
  <c r="D70" i="14"/>
  <c r="G70" i="14"/>
  <c r="D70" i="12"/>
  <c r="H70" i="12"/>
  <c r="D70" i="13"/>
  <c r="H70" i="13"/>
  <c r="E70" i="13"/>
  <c r="E70" i="14"/>
  <c r="H70" i="14"/>
  <c r="G70" i="13"/>
  <c r="F70" i="14"/>
  <c r="E62" i="12"/>
  <c r="G62" i="12"/>
  <c r="F62" i="12"/>
  <c r="D62" i="12"/>
  <c r="H62" i="12"/>
  <c r="E62" i="14"/>
  <c r="F62" i="14"/>
  <c r="D62" i="14"/>
  <c r="G62" i="14"/>
  <c r="H62" i="14"/>
  <c r="G62" i="13"/>
  <c r="H62" i="13"/>
  <c r="E62" i="13"/>
  <c r="H60" i="13"/>
  <c r="H60" i="14"/>
  <c r="H60" i="12"/>
  <c r="H54" i="12"/>
  <c r="H54" i="14"/>
  <c r="H54" i="13"/>
  <c r="H30" i="14"/>
  <c r="H30" i="12"/>
  <c r="H30" i="13"/>
  <c r="H42" i="12"/>
  <c r="H42" i="14"/>
  <c r="H42" i="13"/>
  <c r="H55" i="13"/>
  <c r="H55" i="12"/>
  <c r="H55" i="14"/>
  <c r="H51" i="13"/>
  <c r="H51" i="14"/>
  <c r="H51" i="12"/>
  <c r="H35" i="13"/>
  <c r="H35" i="14"/>
  <c r="H35" i="12"/>
  <c r="H32" i="12"/>
  <c r="H32" i="13"/>
  <c r="H32" i="14"/>
  <c r="H61" i="12"/>
  <c r="H61" i="14"/>
  <c r="H61" i="13"/>
  <c r="H31" i="13"/>
  <c r="H31" i="14"/>
  <c r="H31" i="12"/>
  <c r="H41" i="14"/>
  <c r="H41" i="13"/>
  <c r="H41" i="12"/>
  <c r="H34" i="13"/>
  <c r="H34" i="12"/>
  <c r="H34" i="14"/>
  <c r="H46" i="13"/>
  <c r="H46" i="12"/>
  <c r="H46" i="14"/>
  <c r="H52" i="12"/>
  <c r="H52" i="13"/>
  <c r="H52" i="14"/>
  <c r="C76" i="14"/>
  <c r="C76" i="13"/>
  <c r="C76" i="12"/>
  <c r="C74" i="14"/>
  <c r="C74" i="13"/>
  <c r="C74" i="12"/>
  <c r="C41" i="14"/>
  <c r="C41" i="13"/>
  <c r="C37" i="14"/>
  <c r="C37" i="13"/>
  <c r="C60" i="13"/>
  <c r="C60" i="14"/>
  <c r="C69" i="14"/>
  <c r="C35" i="14"/>
  <c r="C69" i="13"/>
  <c r="C35" i="13"/>
  <c r="C69" i="12"/>
  <c r="C35" i="12"/>
  <c r="C40" i="14"/>
  <c r="C46" i="14"/>
  <c r="C40" i="13"/>
  <c r="C46" i="13"/>
  <c r="C32" i="14"/>
  <c r="C32" i="13"/>
  <c r="C61" i="14"/>
  <c r="C61" i="13"/>
  <c r="C61" i="12"/>
  <c r="C55" i="14"/>
  <c r="C55" i="13"/>
  <c r="C59" i="14"/>
  <c r="C59" i="13"/>
  <c r="C34" i="14"/>
  <c r="C59" i="12"/>
  <c r="C34" i="13"/>
  <c r="C31" i="14"/>
  <c r="C31" i="13"/>
  <c r="C51" i="14"/>
  <c r="C51" i="13"/>
  <c r="C78" i="14"/>
  <c r="C78" i="13"/>
  <c r="C78" i="12"/>
  <c r="C75" i="13"/>
  <c r="C75" i="14"/>
  <c r="C75" i="12"/>
  <c r="C67" i="14"/>
  <c r="C67" i="12"/>
  <c r="C67" i="13"/>
  <c r="C52" i="14"/>
  <c r="C36" i="14"/>
  <c r="C52" i="13"/>
  <c r="C36" i="12"/>
  <c r="C36" i="13"/>
  <c r="C49" i="14"/>
  <c r="C49" i="13"/>
  <c r="C54" i="14"/>
  <c r="C54" i="13"/>
  <c r="C58" i="14"/>
  <c r="C30" i="14"/>
  <c r="C30" i="13"/>
  <c r="C58" i="13"/>
  <c r="C58" i="12"/>
  <c r="C77" i="13"/>
  <c r="C77" i="14"/>
  <c r="C77" i="12"/>
  <c r="C70" i="13"/>
  <c r="C70" i="12"/>
  <c r="C70" i="14"/>
  <c r="C42" i="14"/>
  <c r="C42" i="13"/>
  <c r="C53" i="13"/>
  <c r="C53" i="14"/>
  <c r="C62" i="14"/>
  <c r="C62" i="12"/>
  <c r="C62" i="13"/>
  <c r="C54" i="12"/>
  <c r="C60" i="12"/>
  <c r="C34" i="12"/>
  <c r="C51" i="12"/>
  <c r="Q35" i="5"/>
  <c r="T35" i="5"/>
  <c r="M35" i="5" s="1"/>
  <c r="N35" i="5"/>
  <c r="V35" i="5"/>
  <c r="P35" i="5" s="1"/>
  <c r="C42" i="12"/>
  <c r="C53" i="12"/>
  <c r="N44" i="5"/>
  <c r="T44" i="5"/>
  <c r="M44" i="5" s="1"/>
  <c r="V44" i="5"/>
  <c r="P44" i="5" s="1"/>
  <c r="Q44" i="5"/>
  <c r="C31" i="12"/>
  <c r="C52" i="12"/>
  <c r="N58" i="5"/>
  <c r="R58" i="5"/>
  <c r="O58" i="5"/>
  <c r="V58" i="5"/>
  <c r="P58" i="5" s="1"/>
  <c r="Q58" i="5"/>
  <c r="T58" i="5"/>
  <c r="M58" i="5" s="1"/>
  <c r="C30" i="12"/>
  <c r="N38" i="5"/>
  <c r="T38" i="5"/>
  <c r="M38" i="5" s="1"/>
  <c r="V38" i="5"/>
  <c r="P38" i="5" s="1"/>
  <c r="Q38" i="5"/>
  <c r="C41" i="12"/>
  <c r="C37" i="12"/>
  <c r="C46" i="12"/>
  <c r="C40" i="12"/>
  <c r="C49" i="12"/>
  <c r="C40" i="5"/>
  <c r="N40" i="5"/>
  <c r="T40" i="5"/>
  <c r="M40" i="5" s="1"/>
  <c r="V40" i="5"/>
  <c r="P40" i="5" s="1"/>
  <c r="Q40" i="5"/>
  <c r="Q33" i="5"/>
  <c r="T33" i="5"/>
  <c r="M33" i="5" s="1"/>
  <c r="N33" i="5"/>
  <c r="V33" i="5"/>
  <c r="P33" i="5" s="1"/>
  <c r="C32" i="12"/>
  <c r="C55" i="12"/>
  <c r="K58" i="5"/>
  <c r="D58" i="5" s="1"/>
  <c r="H58" i="5"/>
  <c r="L58" i="5"/>
  <c r="H38" i="5"/>
  <c r="L38" i="5"/>
  <c r="E58" i="5"/>
  <c r="K40" i="5"/>
  <c r="D40" i="5" s="1"/>
  <c r="H40" i="5"/>
  <c r="L40" i="5"/>
  <c r="H35" i="5"/>
  <c r="L35" i="5"/>
  <c r="L33" i="5"/>
  <c r="H33" i="5"/>
  <c r="H44" i="5"/>
  <c r="L44" i="5"/>
  <c r="D52" i="5"/>
  <c r="D46" i="13" s="1"/>
  <c r="D53" i="5"/>
  <c r="D41" i="13" s="1"/>
  <c r="D36" i="5"/>
  <c r="D30" i="13" s="1"/>
  <c r="D50" i="5"/>
  <c r="D54" i="13" s="1"/>
  <c r="D63" i="5"/>
  <c r="D78" i="13" s="1"/>
  <c r="C58" i="5"/>
  <c r="D56" i="5"/>
  <c r="D62" i="13" s="1"/>
  <c r="K44" i="5"/>
  <c r="D44" i="5" s="1"/>
  <c r="K33" i="5"/>
  <c r="D33" i="5" s="1"/>
  <c r="E35" i="5"/>
  <c r="K35" i="5"/>
  <c r="D35" i="5" s="1"/>
  <c r="K38" i="5"/>
  <c r="C35" i="5"/>
  <c r="E38" i="5"/>
  <c r="C33" i="5"/>
  <c r="C38" i="5"/>
  <c r="E44" i="5"/>
  <c r="E33" i="5"/>
  <c r="C44" i="5"/>
  <c r="E40" i="5"/>
  <c r="O10" i="3"/>
  <c r="N7" i="3"/>
  <c r="O7" i="3"/>
  <c r="N8" i="3"/>
  <c r="O8" i="3"/>
  <c r="N9" i="3"/>
  <c r="O9" i="3"/>
  <c r="N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2" i="3"/>
  <c r="O32" i="3"/>
  <c r="N33" i="3"/>
  <c r="O33" i="3"/>
  <c r="N34" i="3"/>
  <c r="O34" i="3"/>
  <c r="N35" i="3"/>
  <c r="O35" i="3"/>
  <c r="N36" i="3"/>
  <c r="O36" i="3"/>
  <c r="N37" i="3"/>
  <c r="O37" i="3"/>
  <c r="N38" i="3"/>
  <c r="O38" i="3"/>
  <c r="N39" i="3"/>
  <c r="O39" i="3"/>
  <c r="N40" i="3"/>
  <c r="O40" i="3"/>
  <c r="N41" i="3"/>
  <c r="O41" i="3"/>
  <c r="N42" i="3"/>
  <c r="O42" i="3"/>
  <c r="N43" i="3"/>
  <c r="O43" i="3"/>
  <c r="N44" i="3"/>
  <c r="O44" i="3"/>
  <c r="N45" i="3"/>
  <c r="O45" i="3"/>
  <c r="N46" i="3"/>
  <c r="O46" i="3"/>
  <c r="N47" i="3"/>
  <c r="O47" i="3"/>
  <c r="N48" i="3"/>
  <c r="O48" i="3"/>
  <c r="N49" i="3"/>
  <c r="O49" i="3"/>
  <c r="N50" i="3"/>
  <c r="O50" i="3"/>
  <c r="N51" i="3"/>
  <c r="O51" i="3"/>
  <c r="N52" i="3"/>
  <c r="O52" i="3"/>
  <c r="N53" i="3"/>
  <c r="O53" i="3"/>
  <c r="N54" i="3"/>
  <c r="O54" i="3"/>
  <c r="N55" i="3"/>
  <c r="O55" i="3"/>
  <c r="N56" i="3"/>
  <c r="O56" i="3"/>
  <c r="N57" i="3"/>
  <c r="O57" i="3"/>
  <c r="N58" i="3"/>
  <c r="O58" i="3"/>
  <c r="N59" i="3"/>
  <c r="O59" i="3"/>
  <c r="N60" i="3"/>
  <c r="O60" i="3"/>
  <c r="N61" i="3"/>
  <c r="O61" i="3"/>
  <c r="N62" i="3"/>
  <c r="O62" i="3"/>
  <c r="N63" i="3"/>
  <c r="O63" i="3"/>
  <c r="N64" i="3"/>
  <c r="O64" i="3"/>
  <c r="N65" i="3"/>
  <c r="O65" i="3"/>
  <c r="N66" i="3"/>
  <c r="O66" i="3"/>
  <c r="N67" i="3"/>
  <c r="O67" i="3"/>
  <c r="N68" i="3"/>
  <c r="O68" i="3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1" i="3"/>
  <c r="O81" i="3"/>
  <c r="O6" i="3"/>
  <c r="N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6" i="3"/>
  <c r="B33" i="14" l="1"/>
  <c r="B33" i="13"/>
  <c r="B33" i="12"/>
  <c r="B64" i="13"/>
  <c r="B64" i="12"/>
  <c r="B64" i="14"/>
  <c r="B29" i="14"/>
  <c r="B29" i="13"/>
  <c r="B29" i="12"/>
  <c r="B50" i="14"/>
  <c r="B50" i="13"/>
  <c r="B50" i="12"/>
  <c r="B68" i="13"/>
  <c r="B68" i="12"/>
  <c r="B68" i="14"/>
  <c r="B71" i="13"/>
  <c r="B71" i="12"/>
  <c r="B71" i="14"/>
  <c r="E64" i="13"/>
  <c r="C64" i="13"/>
  <c r="H64" i="14"/>
  <c r="D64" i="12"/>
  <c r="E64" i="14"/>
  <c r="C64" i="14"/>
  <c r="G64" i="13"/>
  <c r="C64" i="12"/>
  <c r="E64" i="12"/>
  <c r="G64" i="12"/>
  <c r="H64" i="13"/>
  <c r="D64" i="14"/>
  <c r="G64" i="14"/>
  <c r="H64" i="12"/>
  <c r="E33" i="12"/>
  <c r="G33" i="12"/>
  <c r="D33" i="14"/>
  <c r="E33" i="14"/>
  <c r="G33" i="14"/>
  <c r="G33" i="13"/>
  <c r="D33" i="13"/>
  <c r="E33" i="13"/>
  <c r="D33" i="12"/>
  <c r="G50" i="12"/>
  <c r="E50" i="12"/>
  <c r="D50" i="12"/>
  <c r="E50" i="14"/>
  <c r="D50" i="14"/>
  <c r="G50" i="14"/>
  <c r="H50" i="12"/>
  <c r="E50" i="13"/>
  <c r="H50" i="14"/>
  <c r="G50" i="13"/>
  <c r="H50" i="13"/>
  <c r="D50" i="13"/>
  <c r="E29" i="12"/>
  <c r="G29" i="12"/>
  <c r="D29" i="12"/>
  <c r="D29" i="14"/>
  <c r="G29" i="13"/>
  <c r="E29" i="14"/>
  <c r="D29" i="13"/>
  <c r="G29" i="14"/>
  <c r="E29" i="13"/>
  <c r="E68" i="12"/>
  <c r="G68" i="12"/>
  <c r="D68" i="12"/>
  <c r="H68" i="12"/>
  <c r="E68" i="14"/>
  <c r="G68" i="14"/>
  <c r="H68" i="14"/>
  <c r="D68" i="14"/>
  <c r="G68" i="13"/>
  <c r="H68" i="13"/>
  <c r="D68" i="13"/>
  <c r="E68" i="13"/>
  <c r="E71" i="12"/>
  <c r="D71" i="12"/>
  <c r="G71" i="12"/>
  <c r="E71" i="14"/>
  <c r="D71" i="14"/>
  <c r="F71" i="12"/>
  <c r="F71" i="14"/>
  <c r="H71" i="14"/>
  <c r="G71" i="13"/>
  <c r="H71" i="12"/>
  <c r="D71" i="13"/>
  <c r="H71" i="13"/>
  <c r="G71" i="14"/>
  <c r="E71" i="13"/>
  <c r="H33" i="14"/>
  <c r="H33" i="13"/>
  <c r="H33" i="12"/>
  <c r="H29" i="14"/>
  <c r="H29" i="13"/>
  <c r="H29" i="12"/>
  <c r="C68" i="13"/>
  <c r="C68" i="14"/>
  <c r="C68" i="12"/>
  <c r="C33" i="14"/>
  <c r="C33" i="13"/>
  <c r="C71" i="14"/>
  <c r="C71" i="12"/>
  <c r="C71" i="13"/>
  <c r="C50" i="14"/>
  <c r="C50" i="13"/>
  <c r="C29" i="14"/>
  <c r="C29" i="13"/>
  <c r="C33" i="12"/>
  <c r="C50" i="12"/>
  <c r="C29" i="12"/>
  <c r="D38" i="5"/>
  <c r="D64" i="13" s="1"/>
  <c r="P77" i="3"/>
  <c r="P73" i="3"/>
  <c r="P69" i="3"/>
  <c r="P65" i="3"/>
  <c r="R65" i="3" s="1"/>
  <c r="B27" i="5" s="1"/>
  <c r="P61" i="3"/>
  <c r="P57" i="3"/>
  <c r="R57" i="3" s="1"/>
  <c r="B24" i="5" s="1"/>
  <c r="P49" i="3"/>
  <c r="P78" i="3"/>
  <c r="P74" i="3"/>
  <c r="P70" i="3"/>
  <c r="P66" i="3"/>
  <c r="P64" i="3"/>
  <c r="P62" i="3"/>
  <c r="P58" i="3"/>
  <c r="P54" i="3"/>
  <c r="P52" i="3"/>
  <c r="P50" i="3"/>
  <c r="P81" i="3"/>
  <c r="P80" i="3"/>
  <c r="P76" i="3"/>
  <c r="P72" i="3"/>
  <c r="P68" i="3"/>
  <c r="P60" i="3"/>
  <c r="P56" i="3"/>
  <c r="P79" i="3"/>
  <c r="R79" i="3" s="1"/>
  <c r="B32" i="5" s="1"/>
  <c r="P75" i="3"/>
  <c r="P71" i="3"/>
  <c r="P67" i="3"/>
  <c r="P63" i="3"/>
  <c r="P59" i="3"/>
  <c r="P55" i="3"/>
  <c r="P51" i="3"/>
  <c r="P53" i="3"/>
  <c r="R53" i="3" s="1"/>
  <c r="B22" i="5" s="1"/>
  <c r="R59" i="3" l="1"/>
  <c r="B25" i="5" s="1"/>
  <c r="I27" i="5"/>
  <c r="I24" i="5"/>
  <c r="I22" i="5"/>
  <c r="I32" i="5"/>
  <c r="R77" i="3"/>
  <c r="B31" i="5" s="1"/>
  <c r="R71" i="3"/>
  <c r="B29" i="5" s="1"/>
  <c r="Q65" i="3"/>
  <c r="C27" i="10" s="1"/>
  <c r="R55" i="3"/>
  <c r="B23" i="5" s="1"/>
  <c r="Q50" i="3"/>
  <c r="C21" i="10" s="1"/>
  <c r="Q77" i="3"/>
  <c r="C31" i="10" s="1"/>
  <c r="Q53" i="3"/>
  <c r="C22" i="10" s="1"/>
  <c r="Q74" i="3"/>
  <c r="C30" i="10" s="1"/>
  <c r="Q62" i="3"/>
  <c r="C26" i="10" s="1"/>
  <c r="R68" i="3"/>
  <c r="B28" i="5" s="1"/>
  <c r="Q79" i="3"/>
  <c r="C32" i="10" s="1"/>
  <c r="Q57" i="3"/>
  <c r="C24" i="10" s="1"/>
  <c r="Q68" i="3"/>
  <c r="C28" i="10" s="1"/>
  <c r="Q71" i="3"/>
  <c r="C29" i="10" s="1"/>
  <c r="Q55" i="3"/>
  <c r="C23" i="10" s="1"/>
  <c r="R50" i="3"/>
  <c r="B21" i="5" s="1"/>
  <c r="R62" i="3"/>
  <c r="B26" i="5" s="1"/>
  <c r="R74" i="3"/>
  <c r="B30" i="5" s="1"/>
  <c r="Q59" i="3"/>
  <c r="C25" i="10" s="1"/>
  <c r="H6" i="1"/>
  <c r="N24" i="5" l="1"/>
  <c r="T24" i="5"/>
  <c r="M24" i="5" s="1"/>
  <c r="V24" i="5"/>
  <c r="P24" i="5" s="1"/>
  <c r="Q24" i="5"/>
  <c r="N22" i="5"/>
  <c r="T22" i="5"/>
  <c r="M22" i="5" s="1"/>
  <c r="Q22" i="5"/>
  <c r="V22" i="5"/>
  <c r="P22" i="5" s="1"/>
  <c r="C27" i="5"/>
  <c r="Q27" i="5"/>
  <c r="T27" i="5"/>
  <c r="M27" i="5" s="1"/>
  <c r="N27" i="5"/>
  <c r="V27" i="5"/>
  <c r="P27" i="5" s="1"/>
  <c r="C32" i="5"/>
  <c r="N32" i="5"/>
  <c r="T32" i="5"/>
  <c r="M32" i="5" s="1"/>
  <c r="V32" i="5"/>
  <c r="P32" i="5" s="1"/>
  <c r="Q32" i="5"/>
  <c r="I25" i="5"/>
  <c r="H25" i="5" s="1"/>
  <c r="G24" i="10"/>
  <c r="J24" i="10" s="1"/>
  <c r="E24" i="10"/>
  <c r="H24" i="10" s="1"/>
  <c r="F24" i="10"/>
  <c r="I24" i="10" s="1"/>
  <c r="G30" i="10"/>
  <c r="J30" i="10" s="1"/>
  <c r="E30" i="10"/>
  <c r="H30" i="10" s="1"/>
  <c r="F30" i="10"/>
  <c r="I30" i="10" s="1"/>
  <c r="G25" i="10"/>
  <c r="J25" i="10" s="1"/>
  <c r="E25" i="10"/>
  <c r="H25" i="10" s="1"/>
  <c r="F25" i="10"/>
  <c r="I25" i="10" s="1"/>
  <c r="G23" i="10"/>
  <c r="J23" i="10" s="1"/>
  <c r="E23" i="10"/>
  <c r="H23" i="10" s="1"/>
  <c r="F23" i="10"/>
  <c r="I23" i="10" s="1"/>
  <c r="G32" i="10"/>
  <c r="J32" i="10" s="1"/>
  <c r="E32" i="10"/>
  <c r="H32" i="10" s="1"/>
  <c r="F32" i="10"/>
  <c r="I32" i="10" s="1"/>
  <c r="E22" i="10"/>
  <c r="H22" i="10" s="1"/>
  <c r="F22" i="10"/>
  <c r="I22" i="10" s="1"/>
  <c r="G27" i="10"/>
  <c r="J27" i="10" s="1"/>
  <c r="E27" i="10"/>
  <c r="H27" i="10" s="1"/>
  <c r="F27" i="10"/>
  <c r="I27" i="10" s="1"/>
  <c r="G29" i="10"/>
  <c r="J29" i="10" s="1"/>
  <c r="E29" i="10"/>
  <c r="H29" i="10" s="1"/>
  <c r="F29" i="10"/>
  <c r="I29" i="10" s="1"/>
  <c r="G31" i="10"/>
  <c r="J31" i="10" s="1"/>
  <c r="E31" i="10"/>
  <c r="H31" i="10" s="1"/>
  <c r="F31" i="10"/>
  <c r="I31" i="10" s="1"/>
  <c r="G28" i="10"/>
  <c r="J28" i="10" s="1"/>
  <c r="E28" i="10"/>
  <c r="H28" i="10" s="1"/>
  <c r="F28" i="10"/>
  <c r="I28" i="10" s="1"/>
  <c r="G26" i="10"/>
  <c r="J26" i="10" s="1"/>
  <c r="E26" i="10"/>
  <c r="H26" i="10" s="1"/>
  <c r="F26" i="10"/>
  <c r="I26" i="10" s="1"/>
  <c r="E21" i="10"/>
  <c r="H21" i="10" s="1"/>
  <c r="F21" i="10"/>
  <c r="I21" i="10" s="1"/>
  <c r="E27" i="5"/>
  <c r="K22" i="5"/>
  <c r="D22" i="5" s="1"/>
  <c r="H22" i="5"/>
  <c r="L22" i="5"/>
  <c r="K24" i="5"/>
  <c r="D24" i="5" s="1"/>
  <c r="H24" i="5"/>
  <c r="L24" i="5"/>
  <c r="E32" i="5"/>
  <c r="L32" i="5"/>
  <c r="H32" i="5"/>
  <c r="K27" i="5"/>
  <c r="D27" i="5" s="1"/>
  <c r="H27" i="5"/>
  <c r="L27" i="5"/>
  <c r="E24" i="5"/>
  <c r="C24" i="5"/>
  <c r="E22" i="5"/>
  <c r="C22" i="5"/>
  <c r="K32" i="5"/>
  <c r="D32" i="5" s="1"/>
  <c r="I31" i="5"/>
  <c r="I21" i="5"/>
  <c r="I23" i="5"/>
  <c r="I26" i="5"/>
  <c r="I30" i="5"/>
  <c r="I28" i="5"/>
  <c r="I29" i="5"/>
  <c r="D22" i="10"/>
  <c r="G22" i="10"/>
  <c r="J22" i="10" s="1"/>
  <c r="D21" i="10"/>
  <c r="G21" i="10"/>
  <c r="J21" i="10" s="1"/>
  <c r="D32" i="10"/>
  <c r="D31" i="10"/>
  <c r="D30" i="10"/>
  <c r="D29" i="10"/>
  <c r="D28" i="10"/>
  <c r="D27" i="10"/>
  <c r="D26" i="10"/>
  <c r="D25" i="10"/>
  <c r="D23" i="10"/>
  <c r="D24" i="10"/>
  <c r="P7" i="3"/>
  <c r="P11" i="3"/>
  <c r="P8" i="3"/>
  <c r="P28" i="3"/>
  <c r="P24" i="3"/>
  <c r="P46" i="3"/>
  <c r="P42" i="3"/>
  <c r="P38" i="3"/>
  <c r="P34" i="3"/>
  <c r="P30" i="3"/>
  <c r="P26" i="3"/>
  <c r="P22" i="3"/>
  <c r="P18" i="3"/>
  <c r="P14" i="3"/>
  <c r="P9" i="3"/>
  <c r="P10" i="3"/>
  <c r="P48" i="3"/>
  <c r="P41" i="3"/>
  <c r="P37" i="3"/>
  <c r="R37" i="3" s="1"/>
  <c r="B16" i="5" s="1"/>
  <c r="P33" i="3"/>
  <c r="P29" i="3"/>
  <c r="P25" i="3"/>
  <c r="P21" i="3"/>
  <c r="P12" i="3"/>
  <c r="P39" i="3"/>
  <c r="P35" i="3"/>
  <c r="P27" i="3"/>
  <c r="P23" i="3"/>
  <c r="P13" i="3"/>
  <c r="P47" i="3"/>
  <c r="P40" i="3"/>
  <c r="P36" i="3"/>
  <c r="P32" i="3"/>
  <c r="P31" i="3"/>
  <c r="P20" i="3"/>
  <c r="P19" i="3"/>
  <c r="P44" i="3"/>
  <c r="P43" i="3"/>
  <c r="P45" i="3"/>
  <c r="P17" i="3"/>
  <c r="R17" i="3" s="1"/>
  <c r="B8" i="5" s="1"/>
  <c r="P16" i="3"/>
  <c r="P15" i="3"/>
  <c r="P6" i="3"/>
  <c r="B21" i="14" l="1"/>
  <c r="B21" i="13"/>
  <c r="B21" i="12"/>
  <c r="B72" i="13"/>
  <c r="B72" i="12"/>
  <c r="B72" i="14"/>
  <c r="B24" i="13"/>
  <c r="B44" i="13"/>
  <c r="B24" i="12"/>
  <c r="B44" i="12"/>
  <c r="B24" i="14"/>
  <c r="B44" i="14"/>
  <c r="B28" i="13"/>
  <c r="B28" i="12"/>
  <c r="B28" i="14"/>
  <c r="B57" i="14"/>
  <c r="B57" i="13"/>
  <c r="B57" i="12"/>
  <c r="E72" i="13"/>
  <c r="F72" i="14"/>
  <c r="D72" i="14"/>
  <c r="H72" i="14"/>
  <c r="E72" i="12"/>
  <c r="H72" i="12"/>
  <c r="C72" i="13"/>
  <c r="H72" i="13"/>
  <c r="E72" i="14"/>
  <c r="G72" i="14"/>
  <c r="F72" i="13"/>
  <c r="F72" i="12"/>
  <c r="C72" i="12"/>
  <c r="G72" i="13"/>
  <c r="C72" i="14"/>
  <c r="D72" i="12"/>
  <c r="D72" i="13"/>
  <c r="G72" i="12"/>
  <c r="D44" i="12"/>
  <c r="D24" i="12"/>
  <c r="G24" i="12"/>
  <c r="E24" i="12"/>
  <c r="E44" i="12"/>
  <c r="G44" i="12"/>
  <c r="F44" i="12"/>
  <c r="E24" i="14"/>
  <c r="E44" i="14"/>
  <c r="H44" i="12"/>
  <c r="F44" i="14"/>
  <c r="H44" i="14"/>
  <c r="D24" i="14"/>
  <c r="G24" i="14"/>
  <c r="G24" i="13"/>
  <c r="E44" i="13"/>
  <c r="E24" i="13"/>
  <c r="G44" i="13"/>
  <c r="G44" i="14"/>
  <c r="D24" i="13"/>
  <c r="F44" i="13"/>
  <c r="D44" i="14"/>
  <c r="D44" i="13"/>
  <c r="H44" i="13"/>
  <c r="D28" i="12"/>
  <c r="E28" i="12"/>
  <c r="E28" i="14"/>
  <c r="G28" i="12"/>
  <c r="D28" i="13"/>
  <c r="G28" i="13"/>
  <c r="D28" i="14"/>
  <c r="G28" i="14"/>
  <c r="E28" i="13"/>
  <c r="E57" i="12"/>
  <c r="G57" i="12"/>
  <c r="D57" i="12"/>
  <c r="D57" i="14"/>
  <c r="H57" i="14"/>
  <c r="H57" i="12"/>
  <c r="E57" i="14"/>
  <c r="D57" i="13"/>
  <c r="G57" i="13"/>
  <c r="H57" i="13"/>
  <c r="G57" i="14"/>
  <c r="E57" i="13"/>
  <c r="E21" i="12"/>
  <c r="G21" i="12"/>
  <c r="D21" i="14"/>
  <c r="D21" i="12"/>
  <c r="G21" i="14"/>
  <c r="D21" i="13"/>
  <c r="E21" i="13"/>
  <c r="E21" i="14"/>
  <c r="G21" i="13"/>
  <c r="H21" i="14"/>
  <c r="H21" i="13"/>
  <c r="H21" i="12"/>
  <c r="H24" i="14"/>
  <c r="H24" i="12"/>
  <c r="H24" i="13"/>
  <c r="H28" i="12"/>
  <c r="H28" i="13"/>
  <c r="H28" i="14"/>
  <c r="L25" i="5"/>
  <c r="K25" i="5"/>
  <c r="D25" i="5" s="1"/>
  <c r="E25" i="5"/>
  <c r="C44" i="14"/>
  <c r="C24" i="14"/>
  <c r="C44" i="13"/>
  <c r="C24" i="13"/>
  <c r="C28" i="14"/>
  <c r="C28" i="13"/>
  <c r="C57" i="14"/>
  <c r="C57" i="13"/>
  <c r="C57" i="12"/>
  <c r="C21" i="14"/>
  <c r="C21" i="13"/>
  <c r="N26" i="5"/>
  <c r="T26" i="5"/>
  <c r="M26" i="5" s="1"/>
  <c r="Q26" i="5"/>
  <c r="V26" i="5"/>
  <c r="P26" i="5" s="1"/>
  <c r="Q29" i="5"/>
  <c r="T29" i="5"/>
  <c r="M29" i="5" s="1"/>
  <c r="N29" i="5"/>
  <c r="V29" i="5"/>
  <c r="P29" i="5" s="1"/>
  <c r="Q23" i="5"/>
  <c r="T23" i="5"/>
  <c r="M23" i="5" s="1"/>
  <c r="N23" i="5"/>
  <c r="V23" i="5"/>
  <c r="P23" i="5" s="1"/>
  <c r="C24" i="12"/>
  <c r="C44" i="12"/>
  <c r="C28" i="12"/>
  <c r="C28" i="5"/>
  <c r="N28" i="5"/>
  <c r="T28" i="5"/>
  <c r="M28" i="5" s="1"/>
  <c r="V28" i="5"/>
  <c r="P28" i="5" s="1"/>
  <c r="Q28" i="5"/>
  <c r="E21" i="5"/>
  <c r="Q21" i="5"/>
  <c r="T21" i="5"/>
  <c r="M21" i="5" s="1"/>
  <c r="N21" i="5"/>
  <c r="V21" i="5"/>
  <c r="P21" i="5" s="1"/>
  <c r="C21" i="12"/>
  <c r="E30" i="5"/>
  <c r="N30" i="5"/>
  <c r="T30" i="5"/>
  <c r="M30" i="5" s="1"/>
  <c r="Q30" i="5"/>
  <c r="V30" i="5"/>
  <c r="P30" i="5" s="1"/>
  <c r="E31" i="5"/>
  <c r="Q31" i="5"/>
  <c r="T31" i="5"/>
  <c r="M31" i="5" s="1"/>
  <c r="N31" i="5"/>
  <c r="V31" i="5"/>
  <c r="P31" i="5" s="1"/>
  <c r="C25" i="5"/>
  <c r="Q25" i="5"/>
  <c r="T25" i="5"/>
  <c r="M25" i="5" s="1"/>
  <c r="N25" i="5"/>
  <c r="V25" i="5"/>
  <c r="P25" i="5" s="1"/>
  <c r="C31" i="5"/>
  <c r="C30" i="5"/>
  <c r="C21" i="5"/>
  <c r="E28" i="5"/>
  <c r="K29" i="5"/>
  <c r="D29" i="5" s="1"/>
  <c r="H29" i="5"/>
  <c r="L29" i="5"/>
  <c r="K28" i="5"/>
  <c r="D28" i="5" s="1"/>
  <c r="H28" i="5"/>
  <c r="L28" i="5"/>
  <c r="K21" i="5"/>
  <c r="D21" i="5" s="1"/>
  <c r="L21" i="5"/>
  <c r="H21" i="5"/>
  <c r="K23" i="5"/>
  <c r="D23" i="5" s="1"/>
  <c r="H23" i="5"/>
  <c r="L23" i="5"/>
  <c r="C29" i="5"/>
  <c r="K30" i="5"/>
  <c r="D30" i="5" s="1"/>
  <c r="H30" i="5"/>
  <c r="L30" i="5"/>
  <c r="K31" i="5"/>
  <c r="D31" i="5" s="1"/>
  <c r="L31" i="5"/>
  <c r="H31" i="5"/>
  <c r="K26" i="5"/>
  <c r="D26" i="5" s="1"/>
  <c r="H26" i="5"/>
  <c r="L26" i="5"/>
  <c r="E26" i="5"/>
  <c r="E29" i="5"/>
  <c r="E23" i="5"/>
  <c r="C23" i="5"/>
  <c r="C26" i="5"/>
  <c r="I8" i="5"/>
  <c r="I16" i="5"/>
  <c r="R47" i="3"/>
  <c r="B20" i="5" s="1"/>
  <c r="R42" i="3"/>
  <c r="B18" i="5" s="1"/>
  <c r="R31" i="3"/>
  <c r="B14" i="5" s="1"/>
  <c r="R29" i="3"/>
  <c r="B13" i="5" s="1"/>
  <c r="R11" i="3"/>
  <c r="B6" i="5" s="1"/>
  <c r="R9" i="3"/>
  <c r="B5" i="5" s="1"/>
  <c r="Q14" i="3"/>
  <c r="C7" i="10" s="1"/>
  <c r="Q11" i="3"/>
  <c r="C6" i="10" s="1"/>
  <c r="Q24" i="3"/>
  <c r="C11" i="10" s="1"/>
  <c r="R27" i="3"/>
  <c r="B12" i="5" s="1"/>
  <c r="Q40" i="3"/>
  <c r="C17" i="10" s="1"/>
  <c r="R14" i="3"/>
  <c r="B7" i="5" s="1"/>
  <c r="Q29" i="3"/>
  <c r="C13" i="10" s="1"/>
  <c r="Q45" i="3"/>
  <c r="C19" i="10" s="1"/>
  <c r="R45" i="3"/>
  <c r="B19" i="5" s="1"/>
  <c r="Q42" i="3"/>
  <c r="C18" i="10" s="1"/>
  <c r="R40" i="3"/>
  <c r="B17" i="5" s="1"/>
  <c r="Q37" i="3"/>
  <c r="C16" i="10" s="1"/>
  <c r="R21" i="3"/>
  <c r="B10" i="5" s="1"/>
  <c r="Q19" i="3"/>
  <c r="C9" i="10" s="1"/>
  <c r="Q6" i="3"/>
  <c r="C4" i="10" s="1"/>
  <c r="Q47" i="3"/>
  <c r="C20" i="10" s="1"/>
  <c r="R34" i="3"/>
  <c r="B15" i="5" s="1"/>
  <c r="Q31" i="3"/>
  <c r="C14" i="10" s="1"/>
  <c r="R24" i="3"/>
  <c r="B11" i="5" s="1"/>
  <c r="R6" i="3"/>
  <c r="R19" i="3"/>
  <c r="B9" i="5" s="1"/>
  <c r="Q17" i="3"/>
  <c r="C8" i="10" s="1"/>
  <c r="Q21" i="3"/>
  <c r="C10" i="10" s="1"/>
  <c r="Q9" i="3"/>
  <c r="C5" i="10" s="1"/>
  <c r="Q27" i="3"/>
  <c r="C12" i="10" s="1"/>
  <c r="Q34" i="3"/>
  <c r="C15" i="10" s="1"/>
  <c r="B27" i="13" l="1"/>
  <c r="B27" i="12"/>
  <c r="B27" i="14"/>
  <c r="B22" i="14"/>
  <c r="B22" i="12"/>
  <c r="B22" i="13"/>
  <c r="C65" i="12"/>
  <c r="B23" i="13"/>
  <c r="B65" i="14"/>
  <c r="B23" i="12"/>
  <c r="B65" i="13"/>
  <c r="B23" i="14"/>
  <c r="B65" i="12"/>
  <c r="B45" i="14"/>
  <c r="B45" i="13"/>
  <c r="B45" i="12"/>
  <c r="B39" i="13"/>
  <c r="B39" i="12"/>
  <c r="B26" i="14"/>
  <c r="B66" i="14"/>
  <c r="B39" i="14"/>
  <c r="B66" i="13"/>
  <c r="B26" i="12"/>
  <c r="B66" i="12"/>
  <c r="B26" i="13"/>
  <c r="B20" i="13"/>
  <c r="B38" i="14"/>
  <c r="B20" i="12"/>
  <c r="B38" i="13"/>
  <c r="B38" i="12"/>
  <c r="B20" i="14"/>
  <c r="B19" i="13"/>
  <c r="B19" i="12"/>
  <c r="B19" i="14"/>
  <c r="B25" i="14"/>
  <c r="B25" i="13"/>
  <c r="B25" i="12"/>
  <c r="C22" i="13"/>
  <c r="C22" i="14"/>
  <c r="C22" i="12"/>
  <c r="D20" i="12"/>
  <c r="E20" i="12"/>
  <c r="E38" i="12"/>
  <c r="D38" i="12"/>
  <c r="G20" i="12"/>
  <c r="H38" i="12"/>
  <c r="F20" i="12"/>
  <c r="G38" i="12"/>
  <c r="E20" i="14"/>
  <c r="E38" i="14"/>
  <c r="D38" i="14"/>
  <c r="H20" i="12"/>
  <c r="F20" i="14"/>
  <c r="D20" i="14"/>
  <c r="H20" i="14"/>
  <c r="E20" i="13"/>
  <c r="G38" i="14"/>
  <c r="D20" i="13"/>
  <c r="D38" i="13"/>
  <c r="H38" i="13"/>
  <c r="G20" i="14"/>
  <c r="H38" i="14"/>
  <c r="F20" i="13"/>
  <c r="E38" i="13"/>
  <c r="G20" i="13"/>
  <c r="H20" i="13"/>
  <c r="G38" i="13"/>
  <c r="E19" i="12"/>
  <c r="D19" i="12"/>
  <c r="G19" i="12"/>
  <c r="E19" i="14"/>
  <c r="D19" i="14"/>
  <c r="E19" i="13"/>
  <c r="G19" i="14"/>
  <c r="D19" i="13"/>
  <c r="G19" i="13"/>
  <c r="E23" i="12"/>
  <c r="D65" i="12"/>
  <c r="D23" i="12"/>
  <c r="E65" i="12"/>
  <c r="G65" i="12"/>
  <c r="E65" i="14"/>
  <c r="H65" i="12"/>
  <c r="E23" i="14"/>
  <c r="D65" i="14"/>
  <c r="G23" i="14"/>
  <c r="H65" i="14"/>
  <c r="G23" i="12"/>
  <c r="G23" i="13"/>
  <c r="D23" i="14"/>
  <c r="E65" i="13"/>
  <c r="G65" i="14"/>
  <c r="D23" i="13"/>
  <c r="G65" i="13"/>
  <c r="D65" i="13"/>
  <c r="H65" i="13"/>
  <c r="E23" i="13"/>
  <c r="E27" i="12"/>
  <c r="G27" i="12"/>
  <c r="D27" i="12"/>
  <c r="E27" i="14"/>
  <c r="G27" i="14"/>
  <c r="G27" i="13"/>
  <c r="D27" i="13"/>
  <c r="D27" i="14"/>
  <c r="E27" i="13"/>
  <c r="E25" i="12"/>
  <c r="H25" i="12"/>
  <c r="G25" i="12"/>
  <c r="D25" i="12"/>
  <c r="D25" i="14"/>
  <c r="E25" i="14"/>
  <c r="G25" i="14"/>
  <c r="G25" i="13"/>
  <c r="H25" i="14"/>
  <c r="D25" i="13"/>
  <c r="H25" i="13"/>
  <c r="E25" i="13"/>
  <c r="E45" i="12"/>
  <c r="G45" i="12"/>
  <c r="D45" i="12"/>
  <c r="D45" i="14"/>
  <c r="G45" i="14"/>
  <c r="D45" i="13"/>
  <c r="E45" i="13"/>
  <c r="E45" i="14"/>
  <c r="G45" i="13"/>
  <c r="E22" i="12"/>
  <c r="D22" i="12"/>
  <c r="H22" i="12"/>
  <c r="E22" i="14"/>
  <c r="G22" i="12"/>
  <c r="D22" i="13"/>
  <c r="H22" i="13"/>
  <c r="D22" i="14"/>
  <c r="G22" i="13"/>
  <c r="G22" i="14"/>
  <c r="E22" i="13"/>
  <c r="H22" i="14"/>
  <c r="E39" i="12"/>
  <c r="E66" i="12"/>
  <c r="H39" i="12"/>
  <c r="G66" i="12"/>
  <c r="F39" i="12"/>
  <c r="F66" i="12"/>
  <c r="D39" i="12"/>
  <c r="E26" i="12"/>
  <c r="D26" i="12"/>
  <c r="E26" i="14"/>
  <c r="G26" i="12"/>
  <c r="G39" i="12"/>
  <c r="D66" i="14"/>
  <c r="H66" i="12"/>
  <c r="E39" i="14"/>
  <c r="D26" i="14"/>
  <c r="G26" i="14"/>
  <c r="G39" i="14"/>
  <c r="F39" i="14"/>
  <c r="D39" i="14"/>
  <c r="H39" i="14"/>
  <c r="G66" i="14"/>
  <c r="E66" i="14"/>
  <c r="G39" i="13"/>
  <c r="D66" i="13"/>
  <c r="H66" i="13"/>
  <c r="D26" i="13"/>
  <c r="D66" i="12"/>
  <c r="F66" i="14"/>
  <c r="G26" i="13"/>
  <c r="D39" i="13"/>
  <c r="H39" i="13"/>
  <c r="E66" i="13"/>
  <c r="H66" i="14"/>
  <c r="E39" i="13"/>
  <c r="F39" i="13"/>
  <c r="E26" i="13"/>
  <c r="F66" i="13"/>
  <c r="G66" i="13"/>
  <c r="H26" i="12"/>
  <c r="H26" i="14"/>
  <c r="H26" i="13"/>
  <c r="H23" i="13"/>
  <c r="H23" i="14"/>
  <c r="H23" i="12"/>
  <c r="H27" i="13"/>
  <c r="H27" i="14"/>
  <c r="H27" i="12"/>
  <c r="H19" i="13"/>
  <c r="H19" i="12"/>
  <c r="H19" i="14"/>
  <c r="H45" i="14"/>
  <c r="H45" i="13"/>
  <c r="H45" i="12"/>
  <c r="C45" i="14"/>
  <c r="C45" i="13"/>
  <c r="C39" i="14"/>
  <c r="C66" i="14"/>
  <c r="C39" i="13"/>
  <c r="C26" i="14"/>
  <c r="C66" i="13"/>
  <c r="C26" i="13"/>
  <c r="C66" i="12"/>
  <c r="C20" i="14"/>
  <c r="C38" i="14"/>
  <c r="C20" i="13"/>
  <c r="C38" i="13"/>
  <c r="C19" i="14"/>
  <c r="C19" i="13"/>
  <c r="C65" i="14"/>
  <c r="C23" i="14"/>
  <c r="C65" i="13"/>
  <c r="C23" i="13"/>
  <c r="C27" i="14"/>
  <c r="C27" i="13"/>
  <c r="C25" i="14"/>
  <c r="C25" i="13"/>
  <c r="N16" i="5"/>
  <c r="T16" i="5"/>
  <c r="M16" i="5" s="1"/>
  <c r="V16" i="5"/>
  <c r="P16" i="5" s="1"/>
  <c r="Q16" i="5"/>
  <c r="C23" i="12"/>
  <c r="C27" i="12"/>
  <c r="C25" i="12"/>
  <c r="N8" i="5"/>
  <c r="T8" i="5"/>
  <c r="M8" i="5" s="1"/>
  <c r="V8" i="5"/>
  <c r="P8" i="5" s="1"/>
  <c r="Q8" i="5"/>
  <c r="C45" i="12"/>
  <c r="C39" i="12"/>
  <c r="C26" i="12"/>
  <c r="C20" i="12"/>
  <c r="C38" i="12"/>
  <c r="C19" i="12"/>
  <c r="G13" i="10"/>
  <c r="J13" i="10" s="1"/>
  <c r="E13" i="10"/>
  <c r="H13" i="10" s="1"/>
  <c r="F13" i="10"/>
  <c r="I13" i="10" s="1"/>
  <c r="G15" i="10"/>
  <c r="J15" i="10" s="1"/>
  <c r="E15" i="10"/>
  <c r="H15" i="10" s="1"/>
  <c r="F15" i="10"/>
  <c r="I15" i="10" s="1"/>
  <c r="G8" i="10"/>
  <c r="J8" i="10" s="1"/>
  <c r="E8" i="10"/>
  <c r="H8" i="10" s="1"/>
  <c r="F8" i="10"/>
  <c r="I8" i="10" s="1"/>
  <c r="G14" i="10"/>
  <c r="J14" i="10" s="1"/>
  <c r="E14" i="10"/>
  <c r="H14" i="10" s="1"/>
  <c r="F14" i="10"/>
  <c r="I14" i="10" s="1"/>
  <c r="G9" i="10"/>
  <c r="J9" i="10" s="1"/>
  <c r="E9" i="10"/>
  <c r="H9" i="10" s="1"/>
  <c r="F9" i="10"/>
  <c r="I9" i="10" s="1"/>
  <c r="G18" i="10"/>
  <c r="J18" i="10" s="1"/>
  <c r="E18" i="10"/>
  <c r="H18" i="10" s="1"/>
  <c r="F18" i="10"/>
  <c r="I18" i="10" s="1"/>
  <c r="G6" i="10"/>
  <c r="J6" i="10" s="1"/>
  <c r="E6" i="10"/>
  <c r="H6" i="10" s="1"/>
  <c r="F6" i="10"/>
  <c r="I6" i="10" s="1"/>
  <c r="E10" i="10"/>
  <c r="H10" i="10" s="1"/>
  <c r="F10" i="10"/>
  <c r="I10" i="10" s="1"/>
  <c r="G17" i="10"/>
  <c r="J17" i="10" s="1"/>
  <c r="E17" i="10"/>
  <c r="H17" i="10" s="1"/>
  <c r="F17" i="10"/>
  <c r="I17" i="10" s="1"/>
  <c r="G7" i="10"/>
  <c r="J7" i="10" s="1"/>
  <c r="E7" i="10"/>
  <c r="H7" i="10" s="1"/>
  <c r="F7" i="10"/>
  <c r="I7" i="10" s="1"/>
  <c r="F4" i="10"/>
  <c r="I4" i="10" s="1"/>
  <c r="E4" i="10"/>
  <c r="H4" i="10" s="1"/>
  <c r="G4" i="10"/>
  <c r="J4" i="10" s="1"/>
  <c r="E11" i="10"/>
  <c r="H11" i="10" s="1"/>
  <c r="F11" i="10"/>
  <c r="I11" i="10" s="1"/>
  <c r="E12" i="10"/>
  <c r="H12" i="10" s="1"/>
  <c r="F12" i="10"/>
  <c r="I12" i="10" s="1"/>
  <c r="G5" i="10"/>
  <c r="J5" i="10" s="1"/>
  <c r="E5" i="10"/>
  <c r="H5" i="10" s="1"/>
  <c r="F5" i="10"/>
  <c r="I5" i="10" s="1"/>
  <c r="G20" i="10"/>
  <c r="J20" i="10" s="1"/>
  <c r="E20" i="10"/>
  <c r="H20" i="10" s="1"/>
  <c r="F20" i="10"/>
  <c r="I20" i="10" s="1"/>
  <c r="G16" i="10"/>
  <c r="J16" i="10" s="1"/>
  <c r="E16" i="10"/>
  <c r="H16" i="10" s="1"/>
  <c r="F16" i="10"/>
  <c r="I16" i="10" s="1"/>
  <c r="G19" i="10"/>
  <c r="J19" i="10" s="1"/>
  <c r="E19" i="10"/>
  <c r="H19" i="10" s="1"/>
  <c r="F19" i="10"/>
  <c r="I19" i="10" s="1"/>
  <c r="H16" i="5"/>
  <c r="L16" i="5"/>
  <c r="L8" i="5"/>
  <c r="H8" i="5"/>
  <c r="K16" i="5"/>
  <c r="D16" i="5" s="1"/>
  <c r="K8" i="5"/>
  <c r="D8" i="5" s="1"/>
  <c r="C16" i="5"/>
  <c r="I5" i="5"/>
  <c r="I11" i="5"/>
  <c r="I17" i="5"/>
  <c r="I18" i="5"/>
  <c r="I7" i="5"/>
  <c r="I6" i="5"/>
  <c r="I9" i="5"/>
  <c r="I15" i="5"/>
  <c r="I10" i="5"/>
  <c r="I19" i="5"/>
  <c r="I13" i="5"/>
  <c r="I12" i="5"/>
  <c r="E16" i="5"/>
  <c r="I14" i="5"/>
  <c r="I20" i="5"/>
  <c r="D10" i="10"/>
  <c r="G10" i="10"/>
  <c r="J10" i="10" s="1"/>
  <c r="D4" i="10"/>
  <c r="D11" i="10"/>
  <c r="G11" i="10"/>
  <c r="J11" i="10" s="1"/>
  <c r="D12" i="10"/>
  <c r="G12" i="10"/>
  <c r="J12" i="10" s="1"/>
  <c r="D20" i="10"/>
  <c r="D19" i="10"/>
  <c r="D18" i="10"/>
  <c r="D17" i="10"/>
  <c r="B4" i="5"/>
  <c r="C8" i="5"/>
  <c r="D8" i="10"/>
  <c r="D14" i="10"/>
  <c r="D13" i="10"/>
  <c r="D15" i="10"/>
  <c r="D6" i="10"/>
  <c r="D16" i="10"/>
  <c r="D5" i="10"/>
  <c r="D9" i="10"/>
  <c r="D7" i="10"/>
  <c r="B47" i="13" l="1"/>
  <c r="B47" i="12"/>
  <c r="B14" i="13"/>
  <c r="B14" i="14"/>
  <c r="B47" i="14"/>
  <c r="B14" i="12"/>
  <c r="B7" i="13"/>
  <c r="B7" i="12"/>
  <c r="B7" i="14"/>
  <c r="E47" i="12"/>
  <c r="H14" i="12"/>
  <c r="F47" i="12"/>
  <c r="D47" i="12"/>
  <c r="E14" i="12"/>
  <c r="D14" i="12"/>
  <c r="G47" i="12"/>
  <c r="E14" i="14"/>
  <c r="G14" i="12"/>
  <c r="E47" i="14"/>
  <c r="G14" i="14"/>
  <c r="H47" i="14"/>
  <c r="E14" i="13"/>
  <c r="H47" i="12"/>
  <c r="F47" i="14"/>
  <c r="D47" i="14"/>
  <c r="D14" i="14"/>
  <c r="H14" i="14"/>
  <c r="D47" i="13"/>
  <c r="H47" i="13"/>
  <c r="D14" i="13"/>
  <c r="E47" i="13"/>
  <c r="G14" i="13"/>
  <c r="F47" i="13"/>
  <c r="H14" i="13"/>
  <c r="G47" i="13"/>
  <c r="G47" i="14"/>
  <c r="E7" i="12"/>
  <c r="D7" i="12"/>
  <c r="G7" i="12"/>
  <c r="E7" i="14"/>
  <c r="G7" i="13"/>
  <c r="G7" i="14"/>
  <c r="D7" i="13"/>
  <c r="D7" i="14"/>
  <c r="H7" i="13"/>
  <c r="H7" i="14"/>
  <c r="H7" i="12"/>
  <c r="C7" i="14"/>
  <c r="C7" i="13"/>
  <c r="C47" i="12"/>
  <c r="C47" i="14"/>
  <c r="C14" i="14"/>
  <c r="C47" i="13"/>
  <c r="C14" i="13"/>
  <c r="N20" i="5"/>
  <c r="T20" i="5"/>
  <c r="M20" i="5" s="1"/>
  <c r="V20" i="5"/>
  <c r="P20" i="5" s="1"/>
  <c r="Q20" i="5"/>
  <c r="Q13" i="5"/>
  <c r="T13" i="5"/>
  <c r="M13" i="5" s="1"/>
  <c r="N13" i="5"/>
  <c r="V13" i="5"/>
  <c r="P13" i="5" s="1"/>
  <c r="Q9" i="5"/>
  <c r="T9" i="5"/>
  <c r="M9" i="5" s="1"/>
  <c r="N9" i="5"/>
  <c r="V9" i="5"/>
  <c r="P9" i="5" s="1"/>
  <c r="E17" i="5"/>
  <c r="Q17" i="5"/>
  <c r="T17" i="5"/>
  <c r="M17" i="5" s="1"/>
  <c r="N17" i="5"/>
  <c r="V17" i="5"/>
  <c r="P17" i="5" s="1"/>
  <c r="C7" i="12"/>
  <c r="N14" i="5"/>
  <c r="T14" i="5"/>
  <c r="M14" i="5" s="1"/>
  <c r="Q14" i="5"/>
  <c r="V14" i="5"/>
  <c r="P14" i="5" s="1"/>
  <c r="E19" i="5"/>
  <c r="Q19" i="5"/>
  <c r="T19" i="5"/>
  <c r="M19" i="5" s="1"/>
  <c r="N19" i="5"/>
  <c r="V19" i="5"/>
  <c r="P19" i="5" s="1"/>
  <c r="N6" i="5"/>
  <c r="T6" i="5"/>
  <c r="M6" i="5" s="1"/>
  <c r="Q6" i="5"/>
  <c r="V6" i="5"/>
  <c r="P6" i="5" s="1"/>
  <c r="Q11" i="5"/>
  <c r="T11" i="5"/>
  <c r="M11" i="5" s="1"/>
  <c r="N11" i="5"/>
  <c r="V11" i="5"/>
  <c r="P11" i="5" s="1"/>
  <c r="C14" i="12"/>
  <c r="E10" i="5"/>
  <c r="N10" i="5"/>
  <c r="T10" i="5"/>
  <c r="M10" i="5" s="1"/>
  <c r="Q10" i="5"/>
  <c r="V10" i="5"/>
  <c r="P10" i="5" s="1"/>
  <c r="E7" i="5"/>
  <c r="Q7" i="5"/>
  <c r="T7" i="5"/>
  <c r="M7" i="5" s="1"/>
  <c r="N7" i="5"/>
  <c r="V7" i="5"/>
  <c r="P7" i="5" s="1"/>
  <c r="Q5" i="5"/>
  <c r="T5" i="5"/>
  <c r="M5" i="5" s="1"/>
  <c r="N5" i="5"/>
  <c r="V5" i="5"/>
  <c r="P5" i="5" s="1"/>
  <c r="N12" i="5"/>
  <c r="T12" i="5"/>
  <c r="M12" i="5" s="1"/>
  <c r="V12" i="5"/>
  <c r="P12" i="5" s="1"/>
  <c r="Q12" i="5"/>
  <c r="Q15" i="5"/>
  <c r="T15" i="5"/>
  <c r="M15" i="5" s="1"/>
  <c r="N15" i="5"/>
  <c r="V15" i="5"/>
  <c r="P15" i="5" s="1"/>
  <c r="N18" i="5"/>
  <c r="T18" i="5"/>
  <c r="M18" i="5" s="1"/>
  <c r="Q18" i="5"/>
  <c r="V18" i="5"/>
  <c r="P18" i="5" s="1"/>
  <c r="J64" i="10"/>
  <c r="G64" i="10" s="1"/>
  <c r="H64" i="10"/>
  <c r="E64" i="10" s="1"/>
  <c r="I64" i="10"/>
  <c r="F64" i="10" s="1"/>
  <c r="C13" i="5"/>
  <c r="C17" i="5"/>
  <c r="E13" i="5"/>
  <c r="C7" i="5"/>
  <c r="K14" i="5"/>
  <c r="D14" i="5" s="1"/>
  <c r="H14" i="5"/>
  <c r="L14" i="5"/>
  <c r="K19" i="5"/>
  <c r="D19" i="5" s="1"/>
  <c r="H19" i="5"/>
  <c r="L19" i="5"/>
  <c r="K6" i="5"/>
  <c r="D6" i="5" s="1"/>
  <c r="H6" i="5"/>
  <c r="L6" i="5"/>
  <c r="K11" i="5"/>
  <c r="D11" i="5" s="1"/>
  <c r="H11" i="5"/>
  <c r="L11" i="5"/>
  <c r="K10" i="5"/>
  <c r="D10" i="5" s="1"/>
  <c r="H10" i="5"/>
  <c r="L10" i="5"/>
  <c r="K7" i="5"/>
  <c r="D7" i="5" s="1"/>
  <c r="H7" i="5"/>
  <c r="L7" i="5"/>
  <c r="K5" i="5"/>
  <c r="D5" i="5" s="1"/>
  <c r="L5" i="5"/>
  <c r="H5" i="5"/>
  <c r="K12" i="5"/>
  <c r="D12" i="5" s="1"/>
  <c r="H12" i="5"/>
  <c r="L12" i="5"/>
  <c r="H15" i="5"/>
  <c r="L15" i="5"/>
  <c r="K18" i="5"/>
  <c r="D18" i="5" s="1"/>
  <c r="H18" i="5"/>
  <c r="L18" i="5"/>
  <c r="K20" i="5"/>
  <c r="D20" i="5" s="1"/>
  <c r="H20" i="5"/>
  <c r="L20" i="5"/>
  <c r="K13" i="5"/>
  <c r="D13" i="5" s="1"/>
  <c r="L13" i="5"/>
  <c r="H13" i="5"/>
  <c r="K9" i="5"/>
  <c r="D9" i="5" s="1"/>
  <c r="H9" i="5"/>
  <c r="L9" i="5"/>
  <c r="K17" i="5"/>
  <c r="D17" i="5" s="1"/>
  <c r="L17" i="5"/>
  <c r="H17" i="5"/>
  <c r="E6" i="5"/>
  <c r="C19" i="5"/>
  <c r="K15" i="5"/>
  <c r="D15" i="5" s="1"/>
  <c r="E18" i="5"/>
  <c r="C12" i="5"/>
  <c r="C18" i="5"/>
  <c r="C20" i="5"/>
  <c r="E20" i="5"/>
  <c r="I4" i="5"/>
  <c r="F63" i="5"/>
  <c r="F78" i="13" s="1"/>
  <c r="C5" i="5"/>
  <c r="E5" i="5"/>
  <c r="E8" i="5"/>
  <c r="E7" i="13" s="1"/>
  <c r="E12" i="5"/>
  <c r="E9" i="5"/>
  <c r="C10" i="5"/>
  <c r="C9" i="5"/>
  <c r="C15" i="5"/>
  <c r="E15" i="5"/>
  <c r="C6" i="5"/>
  <c r="E11" i="5"/>
  <c r="C11" i="5"/>
  <c r="E14" i="5"/>
  <c r="C14" i="5"/>
  <c r="B16" i="13" l="1"/>
  <c r="B48" i="13"/>
  <c r="B16" i="12"/>
  <c r="B48" i="12"/>
  <c r="B16" i="14"/>
  <c r="B48" i="14"/>
  <c r="B5" i="14"/>
  <c r="B5" i="12"/>
  <c r="B5" i="13"/>
  <c r="B15" i="13"/>
  <c r="B15" i="12"/>
  <c r="B15" i="14"/>
  <c r="B18" i="14"/>
  <c r="B18" i="13"/>
  <c r="B18" i="12"/>
  <c r="B10" i="14"/>
  <c r="B10" i="13"/>
  <c r="B10" i="12"/>
  <c r="B4" i="13"/>
  <c r="B4" i="12"/>
  <c r="B4" i="14"/>
  <c r="B9" i="14"/>
  <c r="B9" i="13"/>
  <c r="B9" i="12"/>
  <c r="B8" i="13"/>
  <c r="B8" i="12"/>
  <c r="B8" i="14"/>
  <c r="B12" i="13"/>
  <c r="B12" i="12"/>
  <c r="B12" i="14"/>
  <c r="B43" i="13"/>
  <c r="B43" i="12"/>
  <c r="B43" i="14"/>
  <c r="B11" i="13"/>
  <c r="B11" i="12"/>
  <c r="B11" i="14"/>
  <c r="B13" i="14"/>
  <c r="B13" i="12"/>
  <c r="B13" i="13"/>
  <c r="B6" i="13"/>
  <c r="B6" i="14"/>
  <c r="B6" i="12"/>
  <c r="B17" i="14"/>
  <c r="B17" i="13"/>
  <c r="B56" i="13"/>
  <c r="B56" i="12"/>
  <c r="B17" i="12"/>
  <c r="B56" i="14"/>
  <c r="E9" i="12"/>
  <c r="G9" i="12"/>
  <c r="D9" i="12"/>
  <c r="D9" i="14"/>
  <c r="G9" i="13"/>
  <c r="D9" i="13"/>
  <c r="E9" i="14"/>
  <c r="G9" i="14"/>
  <c r="E9" i="13"/>
  <c r="E43" i="12"/>
  <c r="D43" i="12"/>
  <c r="G43" i="12"/>
  <c r="E43" i="14"/>
  <c r="G43" i="14"/>
  <c r="E43" i="13"/>
  <c r="G43" i="13"/>
  <c r="D43" i="14"/>
  <c r="D43" i="13"/>
  <c r="E11" i="12"/>
  <c r="H11" i="12"/>
  <c r="D11" i="12"/>
  <c r="G11" i="14"/>
  <c r="E11" i="14"/>
  <c r="G11" i="12"/>
  <c r="H11" i="14"/>
  <c r="G11" i="13"/>
  <c r="H11" i="13"/>
  <c r="D11" i="13"/>
  <c r="D11" i="14"/>
  <c r="E11" i="13"/>
  <c r="E13" i="12"/>
  <c r="G13" i="12"/>
  <c r="D13" i="12"/>
  <c r="D13" i="14"/>
  <c r="E13" i="13"/>
  <c r="G13" i="13"/>
  <c r="G13" i="14"/>
  <c r="E13" i="14"/>
  <c r="D13" i="13"/>
  <c r="E6" i="12"/>
  <c r="D6" i="12"/>
  <c r="E6" i="14"/>
  <c r="G6" i="12"/>
  <c r="G6" i="14"/>
  <c r="G6" i="13"/>
  <c r="D6" i="13"/>
  <c r="E6" i="13"/>
  <c r="D6" i="14"/>
  <c r="E17" i="12"/>
  <c r="D56" i="12"/>
  <c r="G56" i="12"/>
  <c r="E56" i="12"/>
  <c r="E56" i="14"/>
  <c r="D17" i="14"/>
  <c r="H56" i="12"/>
  <c r="D56" i="14"/>
  <c r="G17" i="14"/>
  <c r="D17" i="13"/>
  <c r="D17" i="12"/>
  <c r="G56" i="14"/>
  <c r="E17" i="13"/>
  <c r="E17" i="14"/>
  <c r="G56" i="13"/>
  <c r="G17" i="13"/>
  <c r="D56" i="13"/>
  <c r="H56" i="13"/>
  <c r="H56" i="14"/>
  <c r="E56" i="13"/>
  <c r="G17" i="12"/>
  <c r="E15" i="12"/>
  <c r="D15" i="12"/>
  <c r="E15" i="14"/>
  <c r="D15" i="14"/>
  <c r="D15" i="13"/>
  <c r="E15" i="13"/>
  <c r="G15" i="13"/>
  <c r="G15" i="12"/>
  <c r="G15" i="14"/>
  <c r="D8" i="12"/>
  <c r="E8" i="12"/>
  <c r="E8" i="14"/>
  <c r="G8" i="12"/>
  <c r="G8" i="14"/>
  <c r="G8" i="13"/>
  <c r="D8" i="14"/>
  <c r="D8" i="13"/>
  <c r="E8" i="13"/>
  <c r="D12" i="12"/>
  <c r="E12" i="12"/>
  <c r="G12" i="12"/>
  <c r="E12" i="14"/>
  <c r="E12" i="13"/>
  <c r="D12" i="14"/>
  <c r="G12" i="14"/>
  <c r="D12" i="13"/>
  <c r="G12" i="13"/>
  <c r="D48" i="12"/>
  <c r="D16" i="12"/>
  <c r="G48" i="12"/>
  <c r="E16" i="12"/>
  <c r="E48" i="12"/>
  <c r="G16" i="12"/>
  <c r="H48" i="12"/>
  <c r="E16" i="14"/>
  <c r="E48" i="14"/>
  <c r="D48" i="14"/>
  <c r="D16" i="13"/>
  <c r="G48" i="14"/>
  <c r="E16" i="13"/>
  <c r="H48" i="14"/>
  <c r="G48" i="13"/>
  <c r="E48" i="13"/>
  <c r="D48" i="13"/>
  <c r="H48" i="13"/>
  <c r="D16" i="14"/>
  <c r="G16" i="13"/>
  <c r="G16" i="14"/>
  <c r="E5" i="12"/>
  <c r="G5" i="12"/>
  <c r="E5" i="14"/>
  <c r="D5" i="14"/>
  <c r="G5" i="13"/>
  <c r="D5" i="13"/>
  <c r="D5" i="12"/>
  <c r="E5" i="13"/>
  <c r="G5" i="14"/>
  <c r="D4" i="12"/>
  <c r="E4" i="12"/>
  <c r="E4" i="14"/>
  <c r="G4" i="14"/>
  <c r="D4" i="14"/>
  <c r="G4" i="13"/>
  <c r="D4" i="13"/>
  <c r="E4" i="13"/>
  <c r="G4" i="12"/>
  <c r="G18" i="12"/>
  <c r="E18" i="12"/>
  <c r="D18" i="12"/>
  <c r="E18" i="14"/>
  <c r="G18" i="14"/>
  <c r="E18" i="13"/>
  <c r="G18" i="13"/>
  <c r="D18" i="14"/>
  <c r="D18" i="13"/>
  <c r="E10" i="12"/>
  <c r="D10" i="12"/>
  <c r="H10" i="12"/>
  <c r="E10" i="14"/>
  <c r="G10" i="12"/>
  <c r="D10" i="14"/>
  <c r="H10" i="14"/>
  <c r="G10" i="13"/>
  <c r="D10" i="13"/>
  <c r="H10" i="13"/>
  <c r="E10" i="13"/>
  <c r="G10" i="14"/>
  <c r="H12" i="12"/>
  <c r="H12" i="13"/>
  <c r="H12" i="14"/>
  <c r="H15" i="13"/>
  <c r="H15" i="14"/>
  <c r="H15" i="12"/>
  <c r="H13" i="14"/>
  <c r="H13" i="13"/>
  <c r="H13" i="12"/>
  <c r="H16" i="12"/>
  <c r="H16" i="13"/>
  <c r="H16" i="14"/>
  <c r="H5" i="14"/>
  <c r="H5" i="13"/>
  <c r="H5" i="12"/>
  <c r="H18" i="14"/>
  <c r="H18" i="12"/>
  <c r="H18" i="13"/>
  <c r="H9" i="14"/>
  <c r="H9" i="13"/>
  <c r="H9" i="12"/>
  <c r="H8" i="12"/>
  <c r="H8" i="13"/>
  <c r="H8" i="14"/>
  <c r="H43" i="13"/>
  <c r="H43" i="14"/>
  <c r="H43" i="12"/>
  <c r="H4" i="12"/>
  <c r="H4" i="13"/>
  <c r="H4" i="14"/>
  <c r="H6" i="14"/>
  <c r="H6" i="12"/>
  <c r="H6" i="13"/>
  <c r="H17" i="14"/>
  <c r="H17" i="13"/>
  <c r="H17" i="12"/>
  <c r="C13" i="14"/>
  <c r="C13" i="13"/>
  <c r="C6" i="14"/>
  <c r="C6" i="13"/>
  <c r="C56" i="14"/>
  <c r="C17" i="14"/>
  <c r="C56" i="13"/>
  <c r="C17" i="13"/>
  <c r="C56" i="12"/>
  <c r="C48" i="12"/>
  <c r="C48" i="14"/>
  <c r="C48" i="13"/>
  <c r="C16" i="13"/>
  <c r="C16" i="14"/>
  <c r="C5" i="14"/>
  <c r="C5" i="13"/>
  <c r="C15" i="14"/>
  <c r="C15" i="13"/>
  <c r="C18" i="14"/>
  <c r="C18" i="13"/>
  <c r="C10" i="14"/>
  <c r="C10" i="13"/>
  <c r="C4" i="14"/>
  <c r="C4" i="13"/>
  <c r="C9" i="14"/>
  <c r="C9" i="13"/>
  <c r="C43" i="14"/>
  <c r="C43" i="13"/>
  <c r="C11" i="14"/>
  <c r="C11" i="13"/>
  <c r="C8" i="13"/>
  <c r="C8" i="14"/>
  <c r="C12" i="14"/>
  <c r="C12" i="13"/>
  <c r="C8" i="12"/>
  <c r="C13" i="12"/>
  <c r="C6" i="12"/>
  <c r="C17" i="12"/>
  <c r="C16" i="12"/>
  <c r="C5" i="12"/>
  <c r="C12" i="12"/>
  <c r="H4" i="5"/>
  <c r="E4" i="5"/>
  <c r="V4" i="5"/>
  <c r="P4" i="5" s="1"/>
  <c r="Q4" i="5"/>
  <c r="T4" i="5"/>
  <c r="M4" i="5" s="1"/>
  <c r="N4" i="5"/>
  <c r="K4" i="5"/>
  <c r="D4" i="5" s="1"/>
  <c r="C43" i="12"/>
  <c r="C11" i="12"/>
  <c r="C15" i="12"/>
  <c r="C18" i="12"/>
  <c r="C10" i="12"/>
  <c r="C4" i="12"/>
  <c r="C9" i="12"/>
  <c r="S44" i="5"/>
  <c r="O44" i="5" s="1"/>
  <c r="F50" i="12" s="1"/>
  <c r="S40" i="5"/>
  <c r="O40" i="5" s="1"/>
  <c r="F33" i="12" s="1"/>
  <c r="S36" i="5"/>
  <c r="O36" i="5" s="1"/>
  <c r="F30" i="12" s="1"/>
  <c r="S32" i="5"/>
  <c r="O32" i="5" s="1"/>
  <c r="F28" i="12" s="1"/>
  <c r="S28" i="5"/>
  <c r="O28" i="5" s="1"/>
  <c r="F45" i="12" s="1"/>
  <c r="S24" i="5"/>
  <c r="O24" i="5" s="1"/>
  <c r="F21" i="12" s="1"/>
  <c r="S20" i="5"/>
  <c r="O20" i="5" s="1"/>
  <c r="F18" i="12" s="1"/>
  <c r="S16" i="5"/>
  <c r="O16" i="5" s="1"/>
  <c r="F14" i="12" s="1"/>
  <c r="S12" i="5"/>
  <c r="O12" i="5" s="1"/>
  <c r="F10" i="12" s="1"/>
  <c r="S8" i="5"/>
  <c r="O8" i="5" s="1"/>
  <c r="F7" i="12" s="1"/>
  <c r="S7" i="5"/>
  <c r="O7" i="5" s="1"/>
  <c r="F6" i="12" s="1"/>
  <c r="S46" i="5"/>
  <c r="O46" i="5" s="1"/>
  <c r="S42" i="5"/>
  <c r="O42" i="5" s="1"/>
  <c r="F35" i="12" s="1"/>
  <c r="S38" i="5"/>
  <c r="O38" i="5" s="1"/>
  <c r="F64" i="12" s="1"/>
  <c r="S34" i="5"/>
  <c r="O34" i="5" s="1"/>
  <c r="F67" i="12" s="1"/>
  <c r="S30" i="5"/>
  <c r="O30" i="5" s="1"/>
  <c r="F26" i="12" s="1"/>
  <c r="S26" i="5"/>
  <c r="O26" i="5" s="1"/>
  <c r="S22" i="5"/>
  <c r="O22" i="5" s="1"/>
  <c r="F57" i="12" s="1"/>
  <c r="S18" i="5"/>
  <c r="O18" i="5" s="1"/>
  <c r="F48" i="12" s="1"/>
  <c r="S14" i="5"/>
  <c r="O14" i="5" s="1"/>
  <c r="F12" i="12" s="1"/>
  <c r="S10" i="5"/>
  <c r="O10" i="5" s="1"/>
  <c r="F8" i="12" s="1"/>
  <c r="S5" i="5"/>
  <c r="O5" i="5" s="1"/>
  <c r="F4" i="12" s="1"/>
  <c r="S47" i="5"/>
  <c r="S39" i="5"/>
  <c r="O39" i="5" s="1"/>
  <c r="F32" i="12" s="1"/>
  <c r="S31" i="5"/>
  <c r="O31" i="5" s="1"/>
  <c r="F27" i="12" s="1"/>
  <c r="S23" i="5"/>
  <c r="O23" i="5" s="1"/>
  <c r="F38" i="12" s="1"/>
  <c r="S15" i="5"/>
  <c r="O15" i="5" s="1"/>
  <c r="F13" i="12" s="1"/>
  <c r="S6" i="5"/>
  <c r="O6" i="5" s="1"/>
  <c r="F5" i="12" s="1"/>
  <c r="S41" i="5"/>
  <c r="O41" i="5" s="1"/>
  <c r="S33" i="5"/>
  <c r="O33" i="5" s="1"/>
  <c r="F29" i="12" s="1"/>
  <c r="S25" i="5"/>
  <c r="O25" i="5" s="1"/>
  <c r="F22" i="12" s="1"/>
  <c r="S17" i="5"/>
  <c r="O17" i="5" s="1"/>
  <c r="F15" i="12" s="1"/>
  <c r="S9" i="5"/>
  <c r="O9" i="5" s="1"/>
  <c r="F43" i="12" s="1"/>
  <c r="S43" i="5"/>
  <c r="O43" i="5" s="1"/>
  <c r="F49" i="12" s="1"/>
  <c r="S35" i="5"/>
  <c r="O35" i="5" s="1"/>
  <c r="F68" i="12" s="1"/>
  <c r="S45" i="5"/>
  <c r="O45" i="5" s="1"/>
  <c r="F51" i="12" s="1"/>
  <c r="S27" i="5"/>
  <c r="O27" i="5" s="1"/>
  <c r="F24" i="12" s="1"/>
  <c r="S11" i="5"/>
  <c r="O11" i="5" s="1"/>
  <c r="F9" i="12" s="1"/>
  <c r="S19" i="5"/>
  <c r="O19" i="5" s="1"/>
  <c r="F17" i="12" s="1"/>
  <c r="S29" i="5"/>
  <c r="O29" i="5" s="1"/>
  <c r="F25" i="12" s="1"/>
  <c r="S21" i="5"/>
  <c r="O21" i="5" s="1"/>
  <c r="F19" i="12" s="1"/>
  <c r="S4" i="5"/>
  <c r="O4" i="5" s="1"/>
  <c r="S13" i="5"/>
  <c r="O13" i="5" s="1"/>
  <c r="F11" i="12" s="1"/>
  <c r="S37" i="5"/>
  <c r="O37" i="5" s="1"/>
  <c r="F31" i="12" s="1"/>
  <c r="J50" i="5"/>
  <c r="F50" i="5" s="1"/>
  <c r="F54" i="13" s="1"/>
  <c r="J42" i="5"/>
  <c r="F42" i="5" s="1"/>
  <c r="F35" i="13" s="1"/>
  <c r="J38" i="5"/>
  <c r="F38" i="5" s="1"/>
  <c r="F64" i="13" s="1"/>
  <c r="J34" i="5"/>
  <c r="F34" i="5" s="1"/>
  <c r="F67" i="13" s="1"/>
  <c r="J30" i="5"/>
  <c r="F30" i="5" s="1"/>
  <c r="F26" i="13" s="1"/>
  <c r="J22" i="5"/>
  <c r="F22" i="5" s="1"/>
  <c r="F57" i="13" s="1"/>
  <c r="J18" i="5"/>
  <c r="J14" i="5"/>
  <c r="F14" i="5" s="1"/>
  <c r="F12" i="13" s="1"/>
  <c r="J4" i="5"/>
  <c r="F4" i="5" s="1"/>
  <c r="J51" i="5"/>
  <c r="F51" i="5" s="1"/>
  <c r="F55" i="13" s="1"/>
  <c r="J52" i="5"/>
  <c r="F52" i="5" s="1"/>
  <c r="F46" i="13" s="1"/>
  <c r="J44" i="5"/>
  <c r="F44" i="5" s="1"/>
  <c r="F50" i="13" s="1"/>
  <c r="J40" i="5"/>
  <c r="F40" i="5" s="1"/>
  <c r="F33" i="13" s="1"/>
  <c r="J36" i="5"/>
  <c r="F36" i="5" s="1"/>
  <c r="F30" i="13" s="1"/>
  <c r="J32" i="5"/>
  <c r="F32" i="5" s="1"/>
  <c r="F28" i="13" s="1"/>
  <c r="J28" i="5"/>
  <c r="F28" i="5" s="1"/>
  <c r="F45" i="13" s="1"/>
  <c r="J24" i="5"/>
  <c r="F24" i="5" s="1"/>
  <c r="F21" i="13" s="1"/>
  <c r="J12" i="5"/>
  <c r="F12" i="5" s="1"/>
  <c r="F10" i="13" s="1"/>
  <c r="J8" i="5"/>
  <c r="F8" i="5" s="1"/>
  <c r="F7" i="13" s="1"/>
  <c r="J53" i="5"/>
  <c r="J49" i="5"/>
  <c r="J41" i="5"/>
  <c r="F41" i="5" s="1"/>
  <c r="J33" i="5"/>
  <c r="J9" i="5"/>
  <c r="J43" i="5"/>
  <c r="F43" i="5" s="1"/>
  <c r="F49" i="13" s="1"/>
  <c r="J35" i="5"/>
  <c r="F35" i="5" s="1"/>
  <c r="F68" i="13" s="1"/>
  <c r="J19" i="5"/>
  <c r="F19" i="5" s="1"/>
  <c r="F17" i="13" s="1"/>
  <c r="J11" i="5"/>
  <c r="J45" i="5"/>
  <c r="J21" i="5"/>
  <c r="F21" i="5" s="1"/>
  <c r="F19" i="13" s="1"/>
  <c r="J29" i="5"/>
  <c r="F29" i="5" s="1"/>
  <c r="F25" i="13" s="1"/>
  <c r="J31" i="5"/>
  <c r="F31" i="5" s="1"/>
  <c r="F27" i="13" s="1"/>
  <c r="J15" i="5"/>
  <c r="F15" i="5" s="1"/>
  <c r="F13" i="13" s="1"/>
  <c r="J47" i="5"/>
  <c r="J39" i="5"/>
  <c r="F39" i="5" s="1"/>
  <c r="F32" i="13" s="1"/>
  <c r="J13" i="5"/>
  <c r="F13" i="5" s="1"/>
  <c r="F11" i="13" s="1"/>
  <c r="U45" i="5"/>
  <c r="R45" i="5" s="1"/>
  <c r="F51" i="14" s="1"/>
  <c r="U41" i="5"/>
  <c r="R41" i="5" s="1"/>
  <c r="U37" i="5"/>
  <c r="R37" i="5" s="1"/>
  <c r="F31" i="14" s="1"/>
  <c r="U33" i="5"/>
  <c r="R33" i="5" s="1"/>
  <c r="F29" i="14" s="1"/>
  <c r="U29" i="5"/>
  <c r="R29" i="5" s="1"/>
  <c r="F25" i="14" s="1"/>
  <c r="U25" i="5"/>
  <c r="R25" i="5" s="1"/>
  <c r="F22" i="14" s="1"/>
  <c r="U21" i="5"/>
  <c r="R21" i="5" s="1"/>
  <c r="F19" i="14" s="1"/>
  <c r="U17" i="5"/>
  <c r="R17" i="5" s="1"/>
  <c r="F15" i="14" s="1"/>
  <c r="U13" i="5"/>
  <c r="R13" i="5" s="1"/>
  <c r="F11" i="14" s="1"/>
  <c r="U9" i="5"/>
  <c r="R9" i="5" s="1"/>
  <c r="F43" i="14" s="1"/>
  <c r="U47" i="5"/>
  <c r="U43" i="5"/>
  <c r="R43" i="5" s="1"/>
  <c r="F49" i="14" s="1"/>
  <c r="U39" i="5"/>
  <c r="R39" i="5" s="1"/>
  <c r="F32" i="14" s="1"/>
  <c r="U35" i="5"/>
  <c r="R35" i="5" s="1"/>
  <c r="F68" i="14" s="1"/>
  <c r="U31" i="5"/>
  <c r="R31" i="5" s="1"/>
  <c r="F27" i="14" s="1"/>
  <c r="U27" i="5"/>
  <c r="R27" i="5" s="1"/>
  <c r="F24" i="14" s="1"/>
  <c r="U23" i="5"/>
  <c r="R23" i="5" s="1"/>
  <c r="F38" i="14" s="1"/>
  <c r="U19" i="5"/>
  <c r="R19" i="5" s="1"/>
  <c r="F17" i="14" s="1"/>
  <c r="U15" i="5"/>
  <c r="R15" i="5" s="1"/>
  <c r="F13" i="14" s="1"/>
  <c r="U11" i="5"/>
  <c r="R11" i="5" s="1"/>
  <c r="F9" i="14" s="1"/>
  <c r="U6" i="5"/>
  <c r="R6" i="5" s="1"/>
  <c r="F5" i="14" s="1"/>
  <c r="U7" i="5"/>
  <c r="R7" i="5" s="1"/>
  <c r="F6" i="14" s="1"/>
  <c r="U44" i="5"/>
  <c r="R44" i="5" s="1"/>
  <c r="F50" i="14" s="1"/>
  <c r="U36" i="5"/>
  <c r="R36" i="5" s="1"/>
  <c r="F30" i="14" s="1"/>
  <c r="U28" i="5"/>
  <c r="R28" i="5" s="1"/>
  <c r="F45" i="14" s="1"/>
  <c r="U20" i="5"/>
  <c r="R20" i="5" s="1"/>
  <c r="F18" i="14" s="1"/>
  <c r="U12" i="5"/>
  <c r="R12" i="5" s="1"/>
  <c r="F10" i="14" s="1"/>
  <c r="U46" i="5"/>
  <c r="R46" i="5" s="1"/>
  <c r="U38" i="5"/>
  <c r="R38" i="5" s="1"/>
  <c r="F64" i="14" s="1"/>
  <c r="U30" i="5"/>
  <c r="R30" i="5" s="1"/>
  <c r="F26" i="14" s="1"/>
  <c r="U22" i="5"/>
  <c r="R22" i="5" s="1"/>
  <c r="F57" i="14" s="1"/>
  <c r="U14" i="5"/>
  <c r="R14" i="5" s="1"/>
  <c r="F12" i="14" s="1"/>
  <c r="U5" i="5"/>
  <c r="R5" i="5" s="1"/>
  <c r="F4" i="14" s="1"/>
  <c r="U40" i="5"/>
  <c r="R40" i="5" s="1"/>
  <c r="F33" i="14" s="1"/>
  <c r="U32" i="5"/>
  <c r="R32" i="5" s="1"/>
  <c r="F28" i="14" s="1"/>
  <c r="U34" i="5"/>
  <c r="R34" i="5" s="1"/>
  <c r="F67" i="14" s="1"/>
  <c r="U16" i="5"/>
  <c r="R16" i="5" s="1"/>
  <c r="F14" i="14" s="1"/>
  <c r="U4" i="5"/>
  <c r="R4" i="5" s="1"/>
  <c r="U10" i="5"/>
  <c r="R10" i="5" s="1"/>
  <c r="F8" i="14" s="1"/>
  <c r="U42" i="5"/>
  <c r="R42" i="5" s="1"/>
  <c r="F35" i="14" s="1"/>
  <c r="U26" i="5"/>
  <c r="R26" i="5" s="1"/>
  <c r="U24" i="5"/>
  <c r="R24" i="5" s="1"/>
  <c r="F21" i="14" s="1"/>
  <c r="U8" i="5"/>
  <c r="R8" i="5" s="1"/>
  <c r="F7" i="14" s="1"/>
  <c r="U18" i="5"/>
  <c r="R18" i="5" s="1"/>
  <c r="F48" i="14" s="1"/>
  <c r="L4" i="5"/>
  <c r="J5" i="5"/>
  <c r="F5" i="5" s="1"/>
  <c r="F4" i="13" s="1"/>
  <c r="J26" i="5"/>
  <c r="F26" i="5" s="1"/>
  <c r="J27" i="5"/>
  <c r="F27" i="5" s="1"/>
  <c r="F24" i="13" s="1"/>
  <c r="J17" i="5"/>
  <c r="F17" i="5" s="1"/>
  <c r="F15" i="13" s="1"/>
  <c r="J23" i="5"/>
  <c r="F23" i="5" s="1"/>
  <c r="F38" i="13" s="1"/>
  <c r="J10" i="5"/>
  <c r="J16" i="5"/>
  <c r="F16" i="5" s="1"/>
  <c r="F14" i="13" s="1"/>
  <c r="J7" i="5"/>
  <c r="J6" i="5"/>
  <c r="J25" i="5"/>
  <c r="F25" i="5" s="1"/>
  <c r="F22" i="13" s="1"/>
  <c r="J48" i="5"/>
  <c r="J37" i="5"/>
  <c r="J20" i="5"/>
  <c r="F20" i="5" s="1"/>
  <c r="F18" i="13" s="1"/>
  <c r="F58" i="5"/>
  <c r="F71" i="13" s="1"/>
  <c r="F60" i="5"/>
  <c r="F75" i="13" s="1"/>
  <c r="F61" i="5"/>
  <c r="F76" i="13" s="1"/>
  <c r="F57" i="5"/>
  <c r="F70" i="13" s="1"/>
  <c r="F62" i="5"/>
  <c r="F77" i="13" s="1"/>
  <c r="F56" i="5"/>
  <c r="F62" i="13" s="1"/>
  <c r="F47" i="5"/>
  <c r="C4" i="5"/>
  <c r="B3" i="13" l="1"/>
  <c r="B3" i="12"/>
  <c r="B3" i="14"/>
  <c r="F16" i="12"/>
  <c r="F16" i="14"/>
  <c r="F52" i="12"/>
  <c r="F36" i="12"/>
  <c r="F52" i="14"/>
  <c r="F36" i="14"/>
  <c r="F34" i="13"/>
  <c r="F59" i="13"/>
  <c r="F34" i="14"/>
  <c r="F59" i="14"/>
  <c r="F34" i="12"/>
  <c r="F59" i="12"/>
  <c r="F23" i="14"/>
  <c r="F65" i="14"/>
  <c r="F23" i="13"/>
  <c r="F65" i="13"/>
  <c r="F23" i="12"/>
  <c r="F65" i="12"/>
  <c r="F56" i="12"/>
  <c r="F56" i="13"/>
  <c r="F56" i="14"/>
  <c r="E3" i="12"/>
  <c r="E3" i="14"/>
  <c r="F3" i="12"/>
  <c r="D3" i="12"/>
  <c r="G3" i="12"/>
  <c r="G3" i="13"/>
  <c r="D3" i="14"/>
  <c r="D3" i="13"/>
  <c r="G3" i="14"/>
  <c r="F3" i="14"/>
  <c r="E3" i="13"/>
  <c r="F3" i="13"/>
  <c r="H3" i="13"/>
  <c r="H3" i="14"/>
  <c r="H3" i="12"/>
  <c r="C3" i="14"/>
  <c r="C3" i="13"/>
  <c r="C3" i="12"/>
  <c r="J54" i="5"/>
  <c r="F54" i="5" s="1"/>
  <c r="F42" i="13" s="1"/>
  <c r="J46" i="5"/>
  <c r="F46" i="5" s="1"/>
  <c r="F33" i="5"/>
  <c r="F29" i="13" s="1"/>
  <c r="F6" i="5"/>
  <c r="F5" i="13" s="1"/>
  <c r="F18" i="5"/>
  <c r="F10" i="5"/>
  <c r="F8" i="13" s="1"/>
  <c r="F9" i="5"/>
  <c r="F43" i="13" s="1"/>
  <c r="F11" i="5"/>
  <c r="F9" i="13" s="1"/>
  <c r="F37" i="5"/>
  <c r="F31" i="13" s="1"/>
  <c r="F53" i="5"/>
  <c r="F41" i="13" s="1"/>
  <c r="F49" i="5"/>
  <c r="F73" i="13" s="1"/>
  <c r="F48" i="5"/>
  <c r="F45" i="5"/>
  <c r="F51" i="13" s="1"/>
  <c r="F7" i="5"/>
  <c r="F6" i="13" s="1"/>
  <c r="F48" i="13" l="1"/>
  <c r="F16" i="13"/>
  <c r="F60" i="13"/>
  <c r="F37" i="13"/>
  <c r="F52" i="13"/>
  <c r="F36" i="13"/>
</calcChain>
</file>

<file path=xl/sharedStrings.xml><?xml version="1.0" encoding="utf-8"?>
<sst xmlns="http://schemas.openxmlformats.org/spreadsheetml/2006/main" count="943" uniqueCount="470">
  <si>
    <t>成長の記録　プロフィール</t>
    <rPh sb="0" eb="2">
      <t>セイチョウ</t>
    </rPh>
    <rPh sb="3" eb="5">
      <t>キロク</t>
    </rPh>
    <phoneticPr fontId="1"/>
  </si>
  <si>
    <t>記入日</t>
    <rPh sb="0" eb="2">
      <t>キニュウ</t>
    </rPh>
    <rPh sb="2" eb="3">
      <t>ビ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</si>
  <si>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</si>
  <si>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</si>
  <si>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</si>
  <si>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</si>
  <si>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</si>
  <si>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児童生徒名：</t>
    <phoneticPr fontId="1"/>
  </si>
  <si>
    <t>性別：</t>
    <rPh sb="0" eb="2">
      <t>セイベツ</t>
    </rPh>
    <phoneticPr fontId="1"/>
  </si>
  <si>
    <t>記入者：</t>
    <rPh sb="0" eb="2">
      <t>キニュウ</t>
    </rPh>
    <rPh sb="2" eb="3">
      <t>シャ</t>
    </rPh>
    <phoneticPr fontId="1"/>
  </si>
  <si>
    <t>番号</t>
    <rPh sb="0" eb="2">
      <t>バンゴウ</t>
    </rPh>
    <phoneticPr fontId="1"/>
  </si>
  <si>
    <t>領域</t>
    <rPh sb="0" eb="2">
      <t>リョウイキ</t>
    </rPh>
    <phoneticPr fontId="1"/>
  </si>
  <si>
    <t>小領域</t>
    <rPh sb="0" eb="1">
      <t>ショウ</t>
    </rPh>
    <rPh sb="1" eb="3">
      <t>リョウイキ</t>
    </rPh>
    <phoneticPr fontId="1"/>
  </si>
  <si>
    <t>段階</t>
    <rPh sb="0" eb="2">
      <t>ダンカイ</t>
    </rPh>
    <phoneticPr fontId="1"/>
  </si>
  <si>
    <t>項目</t>
    <rPh sb="0" eb="2">
      <t>コウモク</t>
    </rPh>
    <phoneticPr fontId="1"/>
  </si>
  <si>
    <t>支援されて
できる</t>
    <rPh sb="0" eb="2">
      <t>シエン</t>
    </rPh>
    <phoneticPr fontId="1"/>
  </si>
  <si>
    <t>〇が付いたところに１～３表示</t>
    <rPh sb="2" eb="3">
      <t>ツ</t>
    </rPh>
    <rPh sb="12" eb="14">
      <t>ヒョウジ</t>
    </rPh>
    <phoneticPr fontId="1"/>
  </si>
  <si>
    <t>sum</t>
    <phoneticPr fontId="1"/>
  </si>
  <si>
    <t>次の目標</t>
    <rPh sb="0" eb="1">
      <t>ツギ</t>
    </rPh>
    <rPh sb="2" eb="4">
      <t>モクヒョウ</t>
    </rPh>
    <phoneticPr fontId="1"/>
  </si>
  <si>
    <t>a</t>
    <phoneticPr fontId="1"/>
  </si>
  <si>
    <t>b</t>
    <phoneticPr fontId="1"/>
  </si>
  <si>
    <t>できない</t>
    <phoneticPr fontId="1"/>
  </si>
  <si>
    <t>達成済み</t>
    <rPh sb="0" eb="2">
      <t>タッセイ</t>
    </rPh>
    <rPh sb="2" eb="3">
      <t>スミ</t>
    </rPh>
    <phoneticPr fontId="1"/>
  </si>
  <si>
    <t>項目</t>
    <phoneticPr fontId="1"/>
  </si>
  <si>
    <t>社会的規範</t>
    <rPh sb="0" eb="2">
      <t>シャカイ</t>
    </rPh>
    <rPh sb="2" eb="3">
      <t>テキ</t>
    </rPh>
    <rPh sb="3" eb="5">
      <t>キハン</t>
    </rPh>
    <phoneticPr fontId="1"/>
  </si>
  <si>
    <t>・ 「成長の記録試用版－２００９－」は、以下のように３部構成になっています。</t>
  </si>
  <si>
    <t>「プレ成長の記録（Ａ－１『自閉症』Ｉ－１『知的障がい』）」</t>
  </si>
  <si>
    <t>「成長の記録」</t>
  </si>
  <si>
    <t>「ポスト成長の記録」</t>
  </si>
  <si>
    <t>・ 観察後、以下のように実態に合わせて、それぞれの成長の記録の項目の一つ一つを</t>
  </si>
  <si>
    <t>読み、記入欄の当てはまる箇所に○をつけていきます。</t>
  </si>
  <si>
    <t>・ 小学部入学児童については、その実態にあわせて「プレＡ－１」、あるいは「プレ</t>
  </si>
  <si>
    <t>Ｉ－１」の最初の項目からチェックを開始します。「プレＡ－１」、あるいは「プレ</t>
  </si>
  <si>
    <t>Ｉ－１」のすべての項目をチェックした結果、ほとんどの項目をクリアしている場</t>
  </si>
  <si>
    <t>合は、「成長の記録」のチェックに進みます。</t>
  </si>
  <si>
    <t>・ 中学部、あるいは高等部からの入学生徒については、「成長の記録」の最初の項目</t>
  </si>
  <si>
    <t>からチェックを開始します。「成長の記録」のすべての項目をチェックした結果、</t>
  </si>
  <si>
    <t>ほとんどの項目をクリアしている場合は、「ポスト成長の記録」のチェックに進み</t>
  </si>
  <si>
    <t>ます。</t>
  </si>
  <si>
    <t>・ 記入欄には、それぞれの項目について「できない」「支援されてできる」「自分でで</t>
  </si>
  <si>
    <t>きる」の3 段階があります。</t>
  </si>
  <si>
    <t>・ 「できない」は、全くできないことです。</t>
  </si>
  <si>
    <t>・ 「支援されてできる」は、少しでも指導者が支援すればできることです。一部でき</t>
  </si>
  <si>
    <t>てもほとんどできてほんの少しだけの支援であってもすべて、少しでも支援の手が</t>
  </si>
  <si>
    <t>必要な場合はこれに当てはまります。</t>
  </si>
  <si>
    <t>・ 「自分でできる」は、完全にひとりでできることです。どの場所でもどの場面でも、</t>
  </si>
  <si>
    <t>支援なしで、ひとりでできる場合はこれに当てはまります。</t>
  </si>
  <si>
    <t>・ 各項目の一つ一つに解説文をつけていますので、それを読んで参考にしていただき</t>
  </si>
  <si>
    <t>当てはまる個所に○を記入していきます。</t>
  </si>
  <si>
    <t>※第Ⅱ章「成長の記録試用版—２００９—」の活用マニュアル抜粋</t>
    <rPh sb="1" eb="2">
      <t>ダイ</t>
    </rPh>
    <rPh sb="3" eb="4">
      <t>ショウ</t>
    </rPh>
    <rPh sb="5" eb="7">
      <t>セイチョウ</t>
    </rPh>
    <rPh sb="8" eb="10">
      <t>キロク</t>
    </rPh>
    <rPh sb="10" eb="13">
      <t>シヨウバン</t>
    </rPh>
    <rPh sb="21" eb="23">
      <t>カツヨウ</t>
    </rPh>
    <rPh sb="28" eb="30">
      <t>バッスイ</t>
    </rPh>
    <phoneticPr fontId="1"/>
  </si>
  <si>
    <t>体育</t>
    <rPh sb="0" eb="2">
      <t>タイイク</t>
    </rPh>
    <phoneticPr fontId="1"/>
  </si>
  <si>
    <t>個指</t>
    <rPh sb="0" eb="1">
      <t>コ</t>
    </rPh>
    <rPh sb="1" eb="2">
      <t>ユビ</t>
    </rPh>
    <phoneticPr fontId="1"/>
  </si>
  <si>
    <t>算数</t>
    <rPh sb="0" eb="2">
      <t>サンスウ</t>
    </rPh>
    <phoneticPr fontId="1"/>
  </si>
  <si>
    <t>日常生活</t>
    <rPh sb="0" eb="2">
      <t>ニチジョウ</t>
    </rPh>
    <rPh sb="2" eb="4">
      <t>セイカツ</t>
    </rPh>
    <phoneticPr fontId="1"/>
  </si>
  <si>
    <t>次の目標の項目</t>
    <rPh sb="0" eb="1">
      <t>ツギ</t>
    </rPh>
    <rPh sb="2" eb="4">
      <t>モクヒョウ</t>
    </rPh>
    <rPh sb="5" eb="7">
      <t>コウモク</t>
    </rPh>
    <phoneticPr fontId="1"/>
  </si>
  <si>
    <t>支援 or できない</t>
    <phoneticPr fontId="1"/>
  </si>
  <si>
    <t>目標</t>
    <rPh sb="0" eb="2">
      <t>モクヒョウ</t>
    </rPh>
    <phoneticPr fontId="1"/>
  </si>
  <si>
    <t>想定年齢</t>
    <rPh sb="0" eb="2">
      <t>ソウテイ</t>
    </rPh>
    <rPh sb="2" eb="4">
      <t>ネンレイ</t>
    </rPh>
    <phoneticPr fontId="1"/>
  </si>
  <si>
    <t>支援・できない</t>
    <rPh sb="0" eb="2">
      <t>シエン</t>
    </rPh>
    <phoneticPr fontId="1"/>
  </si>
  <si>
    <t>できている</t>
    <phoneticPr fontId="1"/>
  </si>
  <si>
    <t>平均値</t>
    <rPh sb="0" eb="3">
      <t>ヘイキンチ</t>
    </rPh>
    <phoneticPr fontId="1"/>
  </si>
  <si>
    <t>できない</t>
    <phoneticPr fontId="1"/>
  </si>
  <si>
    <t>自分で
できる</t>
    <rPh sb="0" eb="2">
      <t>ジブン</t>
    </rPh>
    <phoneticPr fontId="1"/>
  </si>
  <si>
    <t>あいさつ</t>
    <phoneticPr fontId="1"/>
  </si>
  <si>
    <t>国語</t>
    <rPh sb="0" eb="2">
      <t>コクゴ</t>
    </rPh>
    <phoneticPr fontId="1"/>
  </si>
  <si>
    <t>日常生活</t>
    <rPh sb="0" eb="2">
      <t>ニチジョウ</t>
    </rPh>
    <rPh sb="2" eb="4">
      <t>セイカツ</t>
    </rPh>
    <phoneticPr fontId="1"/>
  </si>
  <si>
    <t>着替え</t>
    <rPh sb="0" eb="2">
      <t>キガ</t>
    </rPh>
    <phoneticPr fontId="1"/>
  </si>
  <si>
    <t>衣服の着脱</t>
    <rPh sb="0" eb="2">
      <t>イフク</t>
    </rPh>
    <rPh sb="3" eb="5">
      <t>チャクダツ</t>
    </rPh>
    <phoneticPr fontId="1"/>
  </si>
  <si>
    <t>自分の衣服がわかる。</t>
    <phoneticPr fontId="1"/>
  </si>
  <si>
    <t>衣服の前と後ろがわかる。</t>
    <phoneticPr fontId="1"/>
  </si>
  <si>
    <t>ワイシャツ等の襟を正しくすることができる。</t>
    <phoneticPr fontId="1"/>
  </si>
  <si>
    <t>整頓</t>
    <rPh sb="0" eb="2">
      <t>セイトン</t>
    </rPh>
    <phoneticPr fontId="1"/>
  </si>
  <si>
    <t>所定の置き場所に片付ける。</t>
    <phoneticPr fontId="1"/>
  </si>
  <si>
    <t>ハンガーを使用することができる。</t>
    <phoneticPr fontId="1"/>
  </si>
  <si>
    <t>身だしなみ</t>
    <rPh sb="0" eb="1">
      <t>ミ</t>
    </rPh>
    <phoneticPr fontId="1"/>
  </si>
  <si>
    <t>サンダル、スリッパを履くことができる。</t>
    <phoneticPr fontId="1"/>
  </si>
  <si>
    <t>立ったまま靴を履くことができる。</t>
    <rPh sb="0" eb="1">
      <t>タ</t>
    </rPh>
    <rPh sb="5" eb="6">
      <t>クツ</t>
    </rPh>
    <rPh sb="7" eb="8">
      <t>ハ</t>
    </rPh>
    <phoneticPr fontId="1"/>
  </si>
  <si>
    <t>靴の左右の区別ができる。</t>
    <phoneticPr fontId="1"/>
  </si>
  <si>
    <t>食事　給食</t>
    <rPh sb="0" eb="2">
      <t>ショクジ</t>
    </rPh>
    <rPh sb="3" eb="5">
      <t>キュウショク</t>
    </rPh>
    <phoneticPr fontId="1"/>
  </si>
  <si>
    <t>環境の整備</t>
    <rPh sb="0" eb="2">
      <t>カンキョウ</t>
    </rPh>
    <rPh sb="3" eb="5">
      <t>セイビ</t>
    </rPh>
    <phoneticPr fontId="1"/>
  </si>
  <si>
    <t>仕事を分担して準備ができる。</t>
    <phoneticPr fontId="1"/>
  </si>
  <si>
    <t>食卓を食事の前にきれいに拭く。</t>
    <phoneticPr fontId="1"/>
  </si>
  <si>
    <t>清潔な台拭きを使用する。</t>
    <phoneticPr fontId="1"/>
  </si>
  <si>
    <t>身なりの清潔</t>
    <rPh sb="0" eb="1">
      <t>ミ</t>
    </rPh>
    <rPh sb="4" eb="6">
      <t>セイケツ</t>
    </rPh>
    <phoneticPr fontId="1"/>
  </si>
  <si>
    <t>手を洗い、清潔に保つことができる。</t>
    <phoneticPr fontId="1"/>
  </si>
  <si>
    <t>清潔な白衣・帽子をつける理由がわかり、友達同士で点検できる。</t>
    <phoneticPr fontId="1"/>
  </si>
  <si>
    <t>運搬・配膳</t>
    <rPh sb="0" eb="2">
      <t>ウンパン</t>
    </rPh>
    <rPh sb="3" eb="5">
      <t>ハイゼン</t>
    </rPh>
    <phoneticPr fontId="1"/>
  </si>
  <si>
    <t>食器等を一つずつ配膳できる。</t>
    <phoneticPr fontId="1"/>
  </si>
  <si>
    <t>一人前の分量がわかり配食できる。</t>
    <phoneticPr fontId="1"/>
  </si>
  <si>
    <t>食事中</t>
    <rPh sb="0" eb="3">
      <t>ショクジチュウ</t>
    </rPh>
    <phoneticPr fontId="1"/>
  </si>
  <si>
    <t>食事前後のあいさつができる。</t>
    <phoneticPr fontId="1"/>
  </si>
  <si>
    <t>決められた時間内に食べられる。</t>
    <phoneticPr fontId="1"/>
  </si>
  <si>
    <t>食事のきまりや約束を守って食べられる。</t>
    <phoneticPr fontId="1"/>
  </si>
  <si>
    <t>後片付け</t>
    <rPh sb="0" eb="3">
      <t>アトカタヅ</t>
    </rPh>
    <phoneticPr fontId="1"/>
  </si>
  <si>
    <t>牛乳瓶が洗える。</t>
    <phoneticPr fontId="1"/>
  </si>
  <si>
    <t>残飯を捨てて食器かごに入れる。</t>
    <phoneticPr fontId="1"/>
  </si>
  <si>
    <t>台をきれいに拭ける。</t>
    <phoneticPr fontId="1"/>
  </si>
  <si>
    <t>排泄</t>
    <rPh sb="0" eb="2">
      <t>ハイセツ</t>
    </rPh>
    <phoneticPr fontId="1"/>
  </si>
  <si>
    <t>自立前</t>
    <rPh sb="0" eb="2">
      <t>ジリツ</t>
    </rPh>
    <rPh sb="2" eb="3">
      <t>マエ</t>
    </rPh>
    <phoneticPr fontId="1"/>
  </si>
  <si>
    <t>排泄を失敗したことに対して不快感をもつ。</t>
    <phoneticPr fontId="1"/>
  </si>
  <si>
    <t>排泄を失敗した時は着替える。</t>
    <phoneticPr fontId="1"/>
  </si>
  <si>
    <t>小便</t>
    <rPh sb="0" eb="2">
      <t>ショウベン</t>
    </rPh>
    <phoneticPr fontId="1"/>
  </si>
  <si>
    <t>便所で用を足せる。</t>
    <phoneticPr fontId="1"/>
  </si>
  <si>
    <t>正しい位置と姿勢で便器の中に小便ができる。</t>
    <phoneticPr fontId="1"/>
  </si>
  <si>
    <t>大便</t>
    <rPh sb="0" eb="2">
      <t>ダイベン</t>
    </rPh>
    <phoneticPr fontId="1"/>
  </si>
  <si>
    <t>便所で用が足せる。</t>
    <phoneticPr fontId="1"/>
  </si>
  <si>
    <t>便意を感じ人に伝えることができる。</t>
    <phoneticPr fontId="1"/>
  </si>
  <si>
    <t>毎朝用便する。</t>
    <phoneticPr fontId="1"/>
  </si>
  <si>
    <t>便所の使い方</t>
    <rPh sb="0" eb="2">
      <t>ベンジョ</t>
    </rPh>
    <rPh sb="3" eb="4">
      <t>ツカ</t>
    </rPh>
    <rPh sb="5" eb="6">
      <t>カタ</t>
    </rPh>
    <phoneticPr fontId="1"/>
  </si>
  <si>
    <t>用便後の手洗いができる。</t>
    <phoneticPr fontId="1"/>
  </si>
  <si>
    <t>公衆便所を使うことができる。</t>
    <phoneticPr fontId="1"/>
  </si>
  <si>
    <t>便所の後始末が正しくできる。</t>
    <phoneticPr fontId="1"/>
  </si>
  <si>
    <t>生理</t>
    <rPh sb="0" eb="2">
      <t>セイリ</t>
    </rPh>
    <phoneticPr fontId="1"/>
  </si>
  <si>
    <t>ちり紙、ハンカチを携行する。</t>
    <phoneticPr fontId="1"/>
  </si>
  <si>
    <t>生理が始まれば人に伝えることができる。</t>
    <phoneticPr fontId="1"/>
  </si>
  <si>
    <t>所定の位置にナプキンの後始末ができる。</t>
    <phoneticPr fontId="1"/>
  </si>
  <si>
    <t>睡眠</t>
    <rPh sb="0" eb="2">
      <t>スイミン</t>
    </rPh>
    <phoneticPr fontId="1"/>
  </si>
  <si>
    <t>静かに寝る。</t>
    <phoneticPr fontId="1"/>
  </si>
  <si>
    <t>早寝早起きができる。</t>
    <phoneticPr fontId="1"/>
  </si>
  <si>
    <t>清潔</t>
    <rPh sb="0" eb="2">
      <t>セイケツ</t>
    </rPh>
    <phoneticPr fontId="1"/>
  </si>
  <si>
    <t>からだ</t>
    <phoneticPr fontId="1"/>
  </si>
  <si>
    <t>手を洗うことができる。</t>
    <phoneticPr fontId="1"/>
  </si>
  <si>
    <t>手を洗った後に拭くことができる。</t>
    <phoneticPr fontId="1"/>
  </si>
  <si>
    <t>必要に応じ石鹸で洗う。</t>
    <phoneticPr fontId="1"/>
  </si>
  <si>
    <t>衣服</t>
    <rPh sb="0" eb="2">
      <t>イフク</t>
    </rPh>
    <phoneticPr fontId="1"/>
  </si>
  <si>
    <t>汚れた衣類を着替えることができる。</t>
    <phoneticPr fontId="1"/>
  </si>
  <si>
    <t>タオルや靴下を洗うことができる。</t>
    <phoneticPr fontId="1"/>
  </si>
  <si>
    <t>あそび</t>
    <phoneticPr fontId="1"/>
  </si>
  <si>
    <t>一人遊びができる。</t>
    <phoneticPr fontId="1"/>
  </si>
  <si>
    <t>友達と遊ぶことができる。</t>
    <phoneticPr fontId="1"/>
  </si>
  <si>
    <t>ルールのある遊びやゲームができる。</t>
    <phoneticPr fontId="1"/>
  </si>
  <si>
    <t>係りと当番</t>
    <phoneticPr fontId="1"/>
  </si>
  <si>
    <t>係りと当番</t>
    <rPh sb="0" eb="1">
      <t>カカリ</t>
    </rPh>
    <rPh sb="3" eb="5">
      <t>トウバン</t>
    </rPh>
    <phoneticPr fontId="1"/>
  </si>
  <si>
    <t>係、当番の活動ができる。</t>
    <phoneticPr fontId="1"/>
  </si>
  <si>
    <t>簡単な家庭の手伝いができる。</t>
    <phoneticPr fontId="1"/>
  </si>
  <si>
    <t>みんなと協力して仕事をすることができる。</t>
    <phoneticPr fontId="1"/>
  </si>
  <si>
    <t>手伝い</t>
    <rPh sb="0" eb="2">
      <t>テツダ</t>
    </rPh>
    <phoneticPr fontId="1"/>
  </si>
  <si>
    <t>簡単な買い物をする。</t>
    <phoneticPr fontId="1"/>
  </si>
  <si>
    <t>留守番をする。</t>
    <phoneticPr fontId="1"/>
  </si>
  <si>
    <t>あいさつ</t>
    <phoneticPr fontId="1"/>
  </si>
  <si>
    <t>名前を呼ばれたら返事ができる。</t>
    <phoneticPr fontId="1"/>
  </si>
  <si>
    <t>自分の名前が言える。</t>
    <phoneticPr fontId="1"/>
  </si>
  <si>
    <t>他人への思いやり</t>
    <phoneticPr fontId="1"/>
  </si>
  <si>
    <t>他人への思いやり</t>
    <rPh sb="0" eb="2">
      <t>タニン</t>
    </rPh>
    <rPh sb="4" eb="5">
      <t>オモ</t>
    </rPh>
    <phoneticPr fontId="1"/>
  </si>
  <si>
    <t>ルールが守れる。</t>
    <phoneticPr fontId="1"/>
  </si>
  <si>
    <t>小さい子どもの面倒がみれる。</t>
    <phoneticPr fontId="1"/>
  </si>
  <si>
    <t>行事</t>
    <rPh sb="0" eb="2">
      <t>ギョウジ</t>
    </rPh>
    <phoneticPr fontId="1"/>
  </si>
  <si>
    <t>行事の理解</t>
    <rPh sb="0" eb="2">
      <t>ギョウジ</t>
    </rPh>
    <rPh sb="3" eb="5">
      <t>リカイ</t>
    </rPh>
    <phoneticPr fontId="1"/>
  </si>
  <si>
    <t>その日の行事がわかる。</t>
    <phoneticPr fontId="1"/>
  </si>
  <si>
    <t>その週の行事がわかる。</t>
    <phoneticPr fontId="1"/>
  </si>
  <si>
    <t>行事予定表を見て、行事がわかる。</t>
    <phoneticPr fontId="1"/>
  </si>
  <si>
    <t>行事への参加</t>
    <rPh sb="0" eb="2">
      <t>ギョウジ</t>
    </rPh>
    <rPh sb="4" eb="6">
      <t>サンカ</t>
    </rPh>
    <phoneticPr fontId="1"/>
  </si>
  <si>
    <t>学校の行事にすすんで参加する。</t>
    <phoneticPr fontId="1"/>
  </si>
  <si>
    <t>行事の準備にも参加する。</t>
    <phoneticPr fontId="1"/>
  </si>
  <si>
    <t>行事の計画にも参加する。</t>
    <phoneticPr fontId="1"/>
  </si>
  <si>
    <t>時間・時刻</t>
    <rPh sb="0" eb="2">
      <t>ジカン</t>
    </rPh>
    <rPh sb="3" eb="5">
      <t>ジコク</t>
    </rPh>
    <phoneticPr fontId="1"/>
  </si>
  <si>
    <t>一般日常生活</t>
    <rPh sb="0" eb="2">
      <t>イッパン</t>
    </rPh>
    <rPh sb="2" eb="4">
      <t>ニチジョウ</t>
    </rPh>
    <rPh sb="4" eb="6">
      <t>セイカツ</t>
    </rPh>
    <phoneticPr fontId="1"/>
  </si>
  <si>
    <t>決まった時刻に寝起きできる。</t>
    <phoneticPr fontId="1"/>
  </si>
  <si>
    <t>朝、昼、夜の簡単な関係がわかる。</t>
    <phoneticPr fontId="1"/>
  </si>
  <si>
    <t>午前と午後がわかる。</t>
    <phoneticPr fontId="1"/>
  </si>
  <si>
    <t>登下校乗り物</t>
    <rPh sb="0" eb="3">
      <t>トウゲコウ</t>
    </rPh>
    <rPh sb="3" eb="4">
      <t>ノ</t>
    </rPh>
    <rPh sb="5" eb="6">
      <t>モノ</t>
    </rPh>
    <phoneticPr fontId="1"/>
  </si>
  <si>
    <t>遅刻しないで学校に来ることができる。</t>
    <phoneticPr fontId="1"/>
  </si>
  <si>
    <t>登校時刻、下校時刻、帰宅時間がわかる。</t>
    <phoneticPr fontId="1"/>
  </si>
  <si>
    <t>通学の所要時間がわかる。</t>
    <phoneticPr fontId="1"/>
  </si>
  <si>
    <t>こよみ</t>
    <phoneticPr fontId="1"/>
  </si>
  <si>
    <t>「昨日」「明日」がわかる。</t>
    <phoneticPr fontId="1"/>
  </si>
  <si>
    <t>一週間の曜日が言える。</t>
    <phoneticPr fontId="1"/>
  </si>
  <si>
    <t>今日が何月何日かわかる。</t>
    <phoneticPr fontId="1"/>
  </si>
  <si>
    <t>通学路</t>
    <rPh sb="0" eb="3">
      <t>ツウガクロ</t>
    </rPh>
    <phoneticPr fontId="1"/>
  </si>
  <si>
    <t>寄り道をしないで帰宅できる。</t>
    <phoneticPr fontId="1"/>
  </si>
  <si>
    <t>通学路の乗り換えができる。</t>
    <phoneticPr fontId="1"/>
  </si>
  <si>
    <t>道に迷ったら他人に聞いたり学校や家に連絡することができる。</t>
    <phoneticPr fontId="1"/>
  </si>
  <si>
    <t>スクｰルバス</t>
    <phoneticPr fontId="1"/>
  </si>
  <si>
    <t>決められた座席に着く。</t>
    <phoneticPr fontId="1"/>
  </si>
  <si>
    <t>同乗している指導者の指示に従うことができる。</t>
    <phoneticPr fontId="1"/>
  </si>
  <si>
    <t>安全[交通安全]</t>
    <rPh sb="0" eb="2">
      <t>アンゼン</t>
    </rPh>
    <rPh sb="3" eb="5">
      <t>コウツウ</t>
    </rPh>
    <rPh sb="5" eb="7">
      <t>アンゼン</t>
    </rPh>
    <phoneticPr fontId="1"/>
  </si>
  <si>
    <t>正しい歩行</t>
    <rPh sb="0" eb="1">
      <t>タダ</t>
    </rPh>
    <rPh sb="3" eb="5">
      <t>ホコウ</t>
    </rPh>
    <phoneticPr fontId="1"/>
  </si>
  <si>
    <t>車を注意し、前を見て歩く。</t>
    <phoneticPr fontId="1"/>
  </si>
  <si>
    <t>道路では飛び出したり、走ったりしないで安全に気をつけて歩く。</t>
    <phoneticPr fontId="1"/>
  </si>
  <si>
    <t>右側通行ができる。</t>
    <phoneticPr fontId="1"/>
  </si>
  <si>
    <t>横断の仕方</t>
    <rPh sb="0" eb="2">
      <t>オウダン</t>
    </rPh>
    <rPh sb="3" eb="5">
      <t>シカタ</t>
    </rPh>
    <phoneticPr fontId="1"/>
  </si>
  <si>
    <t>信号の赤黄青の区別ができる。</t>
    <phoneticPr fontId="1"/>
  </si>
  <si>
    <t>横断歩道を利用できる。</t>
    <phoneticPr fontId="1"/>
  </si>
  <si>
    <t>交通機関の利用</t>
    <rPh sb="0" eb="2">
      <t>コウツウ</t>
    </rPh>
    <rPh sb="2" eb="4">
      <t>キカン</t>
    </rPh>
    <rPh sb="5" eb="7">
      <t>リヨウ</t>
    </rPh>
    <phoneticPr fontId="1"/>
  </si>
  <si>
    <t>順番を守って乗り降りができる。</t>
    <phoneticPr fontId="1"/>
  </si>
  <si>
    <t>安全な場所で待つ。</t>
    <phoneticPr fontId="1"/>
  </si>
  <si>
    <t>自転車の利用</t>
    <rPh sb="0" eb="3">
      <t>ジテンシャ</t>
    </rPh>
    <rPh sb="4" eb="6">
      <t>リヨウ</t>
    </rPh>
    <phoneticPr fontId="1"/>
  </si>
  <si>
    <t>傘をさして自転車に乗ることの危険性がわかる。</t>
    <phoneticPr fontId="1"/>
  </si>
  <si>
    <t>美化・整頓</t>
    <rPh sb="0" eb="2">
      <t>ビカ</t>
    </rPh>
    <rPh sb="3" eb="5">
      <t>セイトン</t>
    </rPh>
    <phoneticPr fontId="1"/>
  </si>
  <si>
    <t>身の回り</t>
    <rPh sb="0" eb="1">
      <t>ミ</t>
    </rPh>
    <rPh sb="2" eb="3">
      <t>マワ</t>
    </rPh>
    <phoneticPr fontId="1"/>
  </si>
  <si>
    <t>上履き、下履きの区別ができる。</t>
    <phoneticPr fontId="1"/>
  </si>
  <si>
    <t>机の中やロッカー等の片付けができる。</t>
    <phoneticPr fontId="1"/>
  </si>
  <si>
    <t>飼育</t>
    <rPh sb="0" eb="2">
      <t>シイク</t>
    </rPh>
    <phoneticPr fontId="1"/>
  </si>
  <si>
    <t>身近にいる動物をかわいがり、世話の手伝いができる。</t>
    <phoneticPr fontId="1"/>
  </si>
  <si>
    <t>生活に関係の深い動物の名前がわかる。</t>
    <phoneticPr fontId="1"/>
  </si>
  <si>
    <t>身近にいる動物の簡単な世話ができる。</t>
    <rPh sb="0" eb="2">
      <t>ミヂカ</t>
    </rPh>
    <rPh sb="5" eb="7">
      <t>ドウブツ</t>
    </rPh>
    <rPh sb="8" eb="10">
      <t>カンタン</t>
    </rPh>
    <rPh sb="11" eb="13">
      <t>セワ</t>
    </rPh>
    <phoneticPr fontId="1"/>
  </si>
  <si>
    <t>栽培</t>
    <rPh sb="0" eb="2">
      <t>サイバイ</t>
    </rPh>
    <phoneticPr fontId="1"/>
  </si>
  <si>
    <t>花壇の手入れの手伝いができる。</t>
    <phoneticPr fontId="1"/>
  </si>
  <si>
    <t>物の扱い</t>
    <rPh sb="0" eb="1">
      <t>モノ</t>
    </rPh>
    <rPh sb="2" eb="3">
      <t>アツカ</t>
    </rPh>
    <phoneticPr fontId="1"/>
  </si>
  <si>
    <t>上履き、下履き等をそろえる。</t>
    <phoneticPr fontId="1"/>
  </si>
  <si>
    <t>使った道具を元通りに片付ける。</t>
    <phoneticPr fontId="1"/>
  </si>
  <si>
    <t>金銭の取り扱い</t>
    <rPh sb="0" eb="2">
      <t>キンセン</t>
    </rPh>
    <rPh sb="3" eb="4">
      <t>ト</t>
    </rPh>
    <rPh sb="5" eb="6">
      <t>アツカ</t>
    </rPh>
    <phoneticPr fontId="1"/>
  </si>
  <si>
    <t>お金種類</t>
    <rPh sb="1" eb="2">
      <t>カネ</t>
    </rPh>
    <rPh sb="2" eb="4">
      <t>シュルイ</t>
    </rPh>
    <phoneticPr fontId="1"/>
  </si>
  <si>
    <t>「１０円玉」がわかる。</t>
    <phoneticPr fontId="1"/>
  </si>
  <si>
    <t>「1円」「１００円玉」がわかる。</t>
    <phoneticPr fontId="1"/>
  </si>
  <si>
    <t>いろいろな硬貨や紙幣の種類がわかる。</t>
    <phoneticPr fontId="1"/>
  </si>
  <si>
    <t>買い物</t>
    <rPh sb="0" eb="1">
      <t>カ</t>
    </rPh>
    <rPh sb="2" eb="3">
      <t>モノ</t>
    </rPh>
    <phoneticPr fontId="1"/>
  </si>
  <si>
    <t>買い物にはお金が必要なことがわかる。</t>
    <phoneticPr fontId="1"/>
  </si>
  <si>
    <t>少額で、決まった額の買い物が一人でできる。</t>
    <phoneticPr fontId="1"/>
  </si>
  <si>
    <t>定価表を見ていろいろな品物の値段がわかる。</t>
    <phoneticPr fontId="1"/>
  </si>
  <si>
    <t>用具・施設の利用</t>
    <phoneticPr fontId="1"/>
  </si>
  <si>
    <t>用具・施設の利用</t>
    <rPh sb="0" eb="2">
      <t>ヨウグ</t>
    </rPh>
    <rPh sb="3" eb="5">
      <t>シセツ</t>
    </rPh>
    <rPh sb="6" eb="8">
      <t>リヨウ</t>
    </rPh>
    <phoneticPr fontId="1"/>
  </si>
  <si>
    <t>学級にはどんな用具や施設があるかわかる。</t>
    <phoneticPr fontId="1"/>
  </si>
  <si>
    <t>学校にはどんな用具や施設があるかわかる。</t>
    <phoneticPr fontId="1"/>
  </si>
  <si>
    <t>保健</t>
    <rPh sb="0" eb="2">
      <t>ホケン</t>
    </rPh>
    <phoneticPr fontId="1"/>
  </si>
  <si>
    <t>健康診断</t>
    <rPh sb="0" eb="2">
      <t>ケンコウ</t>
    </rPh>
    <rPh sb="2" eb="4">
      <t>シンダン</t>
    </rPh>
    <phoneticPr fontId="1"/>
  </si>
  <si>
    <t>診察を受けることができる。</t>
    <phoneticPr fontId="1"/>
  </si>
  <si>
    <t>視力、聴力検査を受けることができる。</t>
    <phoneticPr fontId="1"/>
  </si>
  <si>
    <t>病気と予防</t>
    <rPh sb="0" eb="2">
      <t>ビョウキ</t>
    </rPh>
    <rPh sb="3" eb="5">
      <t>ヨボウ</t>
    </rPh>
    <phoneticPr fontId="1"/>
  </si>
  <si>
    <t>怪我や病気をしたことに気づくことができる。</t>
    <phoneticPr fontId="1"/>
  </si>
  <si>
    <t>怪我や病気の時は人に伝えることができる。</t>
    <phoneticPr fontId="1"/>
  </si>
  <si>
    <t>怪我や病気の時、手当てを受けることができる。</t>
    <phoneticPr fontId="1"/>
  </si>
  <si>
    <t>休養</t>
    <rPh sb="0" eb="2">
      <t>キュウヨウ</t>
    </rPh>
    <phoneticPr fontId="1"/>
  </si>
  <si>
    <t>歯</t>
    <rPh sb="0" eb="1">
      <t>ハ</t>
    </rPh>
    <phoneticPr fontId="1"/>
  </si>
  <si>
    <t>一日三回歯が磨ける。</t>
    <phoneticPr fontId="1"/>
  </si>
  <si>
    <t>虫歯の治療が受けられる。</t>
    <phoneticPr fontId="1"/>
  </si>
  <si>
    <t>歯を正しく磨ける。</t>
    <phoneticPr fontId="1"/>
  </si>
  <si>
    <t>第二次性徴</t>
    <rPh sb="0" eb="1">
      <t>ダイ</t>
    </rPh>
    <rPh sb="1" eb="3">
      <t>ニジ</t>
    </rPh>
    <rPh sb="3" eb="5">
      <t>セイチョウ</t>
    </rPh>
    <phoneticPr fontId="1"/>
  </si>
  <si>
    <t>初潮、精通についての理解ができる。</t>
    <phoneticPr fontId="1"/>
  </si>
  <si>
    <t>初潮・精通についての処理がわかる。</t>
    <phoneticPr fontId="1"/>
  </si>
  <si>
    <t>就労</t>
    <rPh sb="0" eb="2">
      <t>シュウロウ</t>
    </rPh>
    <phoneticPr fontId="1"/>
  </si>
  <si>
    <t>家庭生活</t>
    <rPh sb="0" eb="2">
      <t>カテイ</t>
    </rPh>
    <rPh sb="2" eb="4">
      <t>セイカツ</t>
    </rPh>
    <phoneticPr fontId="1"/>
  </si>
  <si>
    <t>規則正しく食事をとることができる。</t>
    <phoneticPr fontId="1"/>
  </si>
  <si>
    <t>身だしなみを整えていられる。</t>
    <phoneticPr fontId="1"/>
  </si>
  <si>
    <t>金銭管理ができる。</t>
    <phoneticPr fontId="1"/>
  </si>
  <si>
    <t>働く場での対人関係</t>
    <rPh sb="0" eb="1">
      <t>ハタラ</t>
    </rPh>
    <rPh sb="2" eb="3">
      <t>バ</t>
    </rPh>
    <rPh sb="5" eb="7">
      <t>タイジン</t>
    </rPh>
    <rPh sb="7" eb="9">
      <t>カンケイ</t>
    </rPh>
    <phoneticPr fontId="1"/>
  </si>
  <si>
    <t>感情が安定している。</t>
    <phoneticPr fontId="1"/>
  </si>
  <si>
    <t>特定の人とだけでなく、誰とでも共同して仕事ができる。</t>
    <phoneticPr fontId="1"/>
  </si>
  <si>
    <t>相手や場に応じた言葉遣いができる。</t>
    <phoneticPr fontId="1"/>
  </si>
  <si>
    <t>働く場での行動</t>
    <rPh sb="0" eb="1">
      <t>ハタラ</t>
    </rPh>
    <rPh sb="2" eb="3">
      <t>バ</t>
    </rPh>
    <rPh sb="5" eb="7">
      <t>コウドウ</t>
    </rPh>
    <phoneticPr fontId="1"/>
  </si>
  <si>
    <t>作業意欲が強い。</t>
    <phoneticPr fontId="1"/>
  </si>
  <si>
    <t>仕事の報告ができる。</t>
    <phoneticPr fontId="1"/>
  </si>
  <si>
    <t>指示系統が理解できている。</t>
    <phoneticPr fontId="1"/>
  </si>
  <si>
    <t>働く場での態度</t>
    <rPh sb="5" eb="7">
      <t>タイド</t>
    </rPh>
    <phoneticPr fontId="1"/>
  </si>
  <si>
    <t>積極的に作業に取り組む。</t>
    <phoneticPr fontId="1"/>
  </si>
  <si>
    <t>期待されている速度で仕事ができる。</t>
    <phoneticPr fontId="1"/>
  </si>
  <si>
    <t>作業環境の変化に対応できる。</t>
    <phoneticPr fontId="1"/>
  </si>
  <si>
    <t>仕事内容</t>
    <rPh sb="0" eb="2">
      <t>シゴト</t>
    </rPh>
    <rPh sb="2" eb="4">
      <t>ナイヨウ</t>
    </rPh>
    <phoneticPr fontId="1"/>
  </si>
  <si>
    <t>重さを計ったり、個数をそろえたりすることができる。</t>
    <phoneticPr fontId="1"/>
  </si>
  <si>
    <t>ひらがなや簡単な漢字の読み書きができる。</t>
    <phoneticPr fontId="1"/>
  </si>
  <si>
    <t>短文を正しく読み書きできる。</t>
    <phoneticPr fontId="1"/>
  </si>
  <si>
    <t>コミュニケｰション</t>
    <phoneticPr fontId="1"/>
  </si>
  <si>
    <t>コミュニケｰション１</t>
    <phoneticPr fontId="1"/>
  </si>
  <si>
    <t>簡単な命令がわかる。</t>
    <phoneticPr fontId="1"/>
  </si>
  <si>
    <t>見たり聞いたりしたことを自分から話すことができる。</t>
    <phoneticPr fontId="1"/>
  </si>
  <si>
    <t>電話で簡単な応対ができる。</t>
    <phoneticPr fontId="1"/>
  </si>
  <si>
    <t>コミュニケｰション２</t>
    <phoneticPr fontId="1"/>
  </si>
  <si>
    <t>先生から家への伝言を伝えることができる。</t>
    <phoneticPr fontId="1"/>
  </si>
  <si>
    <t>目上の人に丁寧な言葉を使うことができる。</t>
    <phoneticPr fontId="1"/>
  </si>
  <si>
    <t>相手の立場を考えて話すことができる。</t>
    <phoneticPr fontId="1"/>
  </si>
  <si>
    <t>余暇活動</t>
    <rPh sb="0" eb="2">
      <t>ヨカ</t>
    </rPh>
    <rPh sb="2" eb="4">
      <t>カツドウ</t>
    </rPh>
    <phoneticPr fontId="1"/>
  </si>
  <si>
    <t>家族との協力</t>
    <rPh sb="0" eb="2">
      <t>カゾク</t>
    </rPh>
    <rPh sb="4" eb="6">
      <t>キョウリョク</t>
    </rPh>
    <phoneticPr fontId="1"/>
  </si>
  <si>
    <t>家庭でのイベントの開催を要求できる。</t>
    <phoneticPr fontId="1"/>
  </si>
  <si>
    <t>友達との協力
(企画力)</t>
    <rPh sb="0" eb="2">
      <t>トモダチ</t>
    </rPh>
    <rPh sb="4" eb="6">
      <t>キョウリョク</t>
    </rPh>
    <rPh sb="8" eb="11">
      <t>キカクリョク</t>
    </rPh>
    <phoneticPr fontId="1"/>
  </si>
  <si>
    <t>友達とのイベントの開催を提案できる。</t>
    <phoneticPr fontId="1"/>
  </si>
  <si>
    <t>自分が参加しやすい日時や場所を提案することができる。</t>
    <phoneticPr fontId="1"/>
  </si>
  <si>
    <t>みんなが参加しやすい日時や場所を意見調整して決定できる。</t>
    <phoneticPr fontId="1"/>
  </si>
  <si>
    <t>地域資源の活用(公共交通機関・施設)</t>
    <rPh sb="0" eb="2">
      <t>チイキ</t>
    </rPh>
    <rPh sb="2" eb="4">
      <t>シゲン</t>
    </rPh>
    <rPh sb="5" eb="7">
      <t>カツヨウ</t>
    </rPh>
    <rPh sb="8" eb="10">
      <t>コウキョウ</t>
    </rPh>
    <rPh sb="10" eb="12">
      <t>コウツウ</t>
    </rPh>
    <rPh sb="12" eb="14">
      <t>キカン</t>
    </rPh>
    <rPh sb="15" eb="17">
      <t>シセツ</t>
    </rPh>
    <phoneticPr fontId="1"/>
  </si>
  <si>
    <t>一人でも活用することができる。</t>
    <phoneticPr fontId="1"/>
  </si>
  <si>
    <t>地域資源の活用のマナｰ</t>
    <phoneticPr fontId="1"/>
  </si>
  <si>
    <t>その場に応じたマナーを理解して一人でも活動できる。</t>
    <phoneticPr fontId="1"/>
  </si>
  <si>
    <t>自己他者感情理解・表出</t>
    <rPh sb="0" eb="2">
      <t>ジコ</t>
    </rPh>
    <rPh sb="2" eb="4">
      <t>タシャ</t>
    </rPh>
    <rPh sb="4" eb="6">
      <t>カンジョウ</t>
    </rPh>
    <rPh sb="6" eb="8">
      <t>リカイ</t>
    </rPh>
    <rPh sb="9" eb="11">
      <t>ヒョウシュツ</t>
    </rPh>
    <phoneticPr fontId="1"/>
  </si>
  <si>
    <t>自己感情の理解</t>
    <rPh sb="0" eb="2">
      <t>ジコ</t>
    </rPh>
    <rPh sb="2" eb="4">
      <t>カンジョウ</t>
    </rPh>
    <rPh sb="5" eb="7">
      <t>リカイ</t>
    </rPh>
    <phoneticPr fontId="1"/>
  </si>
  <si>
    <t>自分の感情に快感情と不快感情があることがわかる。</t>
    <phoneticPr fontId="1"/>
  </si>
  <si>
    <t>他者感情の理解</t>
    <rPh sb="0" eb="2">
      <t>タシャ</t>
    </rPh>
    <rPh sb="2" eb="4">
      <t>カンジョウ</t>
    </rPh>
    <rPh sb="5" eb="7">
      <t>リカイ</t>
    </rPh>
    <phoneticPr fontId="1"/>
  </si>
  <si>
    <t>他の人の感情に快感情と不快感情があることがわかる。</t>
    <phoneticPr fontId="1"/>
  </si>
  <si>
    <t>自己の不快感情のコントロｰル</t>
    <rPh sb="0" eb="2">
      <t>ジコ</t>
    </rPh>
    <rPh sb="3" eb="5">
      <t>フカイ</t>
    </rPh>
    <rPh sb="5" eb="7">
      <t>カンジョウ</t>
    </rPh>
    <phoneticPr fontId="1"/>
  </si>
  <si>
    <t>他者感情の変化の把握</t>
    <rPh sb="0" eb="2">
      <t>タシャ</t>
    </rPh>
    <rPh sb="2" eb="4">
      <t>カンジョウ</t>
    </rPh>
    <rPh sb="5" eb="7">
      <t>ヘンカ</t>
    </rPh>
    <rPh sb="8" eb="10">
      <t>ハアク</t>
    </rPh>
    <phoneticPr fontId="1"/>
  </si>
  <si>
    <t>他の人の不快感情に気づき、適切に対応する。</t>
    <phoneticPr fontId="1"/>
  </si>
  <si>
    <t>感情の種類の理解</t>
    <rPh sb="0" eb="2">
      <t>カンジョウ</t>
    </rPh>
    <rPh sb="3" eb="5">
      <t>シュルイ</t>
    </rPh>
    <rPh sb="6" eb="8">
      <t>リカイ</t>
    </rPh>
    <phoneticPr fontId="1"/>
  </si>
  <si>
    <t>喜び、怒り、嫌悪の３つの気持ちの種類が表現できる。</t>
    <phoneticPr fontId="1"/>
  </si>
  <si>
    <t>知的</t>
    <rPh sb="0" eb="2">
      <t>チテキ</t>
    </rPh>
    <phoneticPr fontId="1"/>
  </si>
  <si>
    <t>自閉</t>
    <rPh sb="0" eb="2">
      <t>ジヘイ</t>
    </rPh>
    <phoneticPr fontId="1"/>
  </si>
  <si>
    <t>健常</t>
    <rPh sb="0" eb="2">
      <t>ケンジョウ</t>
    </rPh>
    <phoneticPr fontId="1"/>
  </si>
  <si>
    <t>健常</t>
    <rPh sb="0" eb="2">
      <t>ケンジョウ</t>
    </rPh>
    <phoneticPr fontId="1"/>
  </si>
  <si>
    <t>健常の差</t>
    <rPh sb="0" eb="2">
      <t>ケンジョウ</t>
    </rPh>
    <rPh sb="3" eb="4">
      <t>サ</t>
    </rPh>
    <phoneticPr fontId="1"/>
  </si>
  <si>
    <t>知的の差</t>
    <rPh sb="0" eb="2">
      <t>チテキ</t>
    </rPh>
    <rPh sb="3" eb="4">
      <t>サ</t>
    </rPh>
    <phoneticPr fontId="1"/>
  </si>
  <si>
    <t>自閉の差</t>
    <rPh sb="0" eb="2">
      <t>ジヘイ</t>
    </rPh>
    <rPh sb="3" eb="4">
      <t>サ</t>
    </rPh>
    <phoneticPr fontId="1"/>
  </si>
  <si>
    <t>後片付け</t>
    <rPh sb="0" eb="1">
      <t>アト</t>
    </rPh>
    <rPh sb="1" eb="3">
      <t>カタヅ</t>
    </rPh>
    <phoneticPr fontId="1"/>
  </si>
  <si>
    <t>睡眠</t>
    <rPh sb="0" eb="2">
      <t>スイミン</t>
    </rPh>
    <phoneticPr fontId="1"/>
  </si>
  <si>
    <t>あそび</t>
    <phoneticPr fontId="1"/>
  </si>
  <si>
    <t>係りと当番</t>
    <rPh sb="0" eb="1">
      <t>カカ</t>
    </rPh>
    <rPh sb="3" eb="5">
      <t>トウバン</t>
    </rPh>
    <phoneticPr fontId="1"/>
  </si>
  <si>
    <t>係りと当番</t>
    <rPh sb="0" eb="1">
      <t>カカ</t>
    </rPh>
    <rPh sb="3" eb="5">
      <t>トウバン</t>
    </rPh>
    <phoneticPr fontId="1"/>
  </si>
  <si>
    <t>手伝い</t>
    <rPh sb="0" eb="2">
      <t>テツダ</t>
    </rPh>
    <phoneticPr fontId="1"/>
  </si>
  <si>
    <t>あいさつ</t>
    <phoneticPr fontId="1"/>
  </si>
  <si>
    <t>他人への思いやり</t>
    <rPh sb="0" eb="2">
      <t>タニン</t>
    </rPh>
    <rPh sb="4" eb="5">
      <t>オモ</t>
    </rPh>
    <phoneticPr fontId="1"/>
  </si>
  <si>
    <t>行事</t>
    <rPh sb="0" eb="2">
      <t>ギョウジ</t>
    </rPh>
    <phoneticPr fontId="1"/>
  </si>
  <si>
    <t>行事の理解</t>
    <rPh sb="0" eb="2">
      <t>ギョウジ</t>
    </rPh>
    <rPh sb="3" eb="5">
      <t>リカイ</t>
    </rPh>
    <phoneticPr fontId="1"/>
  </si>
  <si>
    <t>行事への参加</t>
    <rPh sb="0" eb="2">
      <t>ギョウジ</t>
    </rPh>
    <rPh sb="4" eb="6">
      <t>サンカ</t>
    </rPh>
    <phoneticPr fontId="1"/>
  </si>
  <si>
    <t>一般日常生活</t>
    <rPh sb="0" eb="2">
      <t>イッパン</t>
    </rPh>
    <rPh sb="2" eb="4">
      <t>ニチジョウ</t>
    </rPh>
    <rPh sb="4" eb="6">
      <t>セイカツ</t>
    </rPh>
    <phoneticPr fontId="1"/>
  </si>
  <si>
    <t>登下校乗り物</t>
    <rPh sb="0" eb="3">
      <t>トウゲコウ</t>
    </rPh>
    <rPh sb="3" eb="4">
      <t>ノ</t>
    </rPh>
    <rPh sb="5" eb="6">
      <t>モノ</t>
    </rPh>
    <phoneticPr fontId="1"/>
  </si>
  <si>
    <t>こよみ</t>
    <phoneticPr fontId="1"/>
  </si>
  <si>
    <t>時間・時刻</t>
    <rPh sb="0" eb="2">
      <t>ジカン</t>
    </rPh>
    <rPh sb="3" eb="5">
      <t>ジコク</t>
    </rPh>
    <phoneticPr fontId="1"/>
  </si>
  <si>
    <t>通学路</t>
    <rPh sb="0" eb="3">
      <t>ツウガクロ</t>
    </rPh>
    <phoneticPr fontId="1"/>
  </si>
  <si>
    <t>スクールバス</t>
    <phoneticPr fontId="1"/>
  </si>
  <si>
    <t>安全〔交通安全〕</t>
    <rPh sb="0" eb="2">
      <t>アンゼン</t>
    </rPh>
    <rPh sb="3" eb="5">
      <t>コウツウ</t>
    </rPh>
    <rPh sb="5" eb="7">
      <t>アンゼン</t>
    </rPh>
    <phoneticPr fontId="1"/>
  </si>
  <si>
    <t>正しい歩行</t>
    <rPh sb="0" eb="1">
      <t>タダ</t>
    </rPh>
    <rPh sb="3" eb="5">
      <t>ホコウ</t>
    </rPh>
    <phoneticPr fontId="1"/>
  </si>
  <si>
    <t>横断の仕方</t>
    <rPh sb="0" eb="2">
      <t>オウダン</t>
    </rPh>
    <rPh sb="3" eb="5">
      <t>シカタ</t>
    </rPh>
    <phoneticPr fontId="1"/>
  </si>
  <si>
    <t>交通機関の利用</t>
    <rPh sb="0" eb="2">
      <t>コウツウ</t>
    </rPh>
    <rPh sb="2" eb="4">
      <t>キカン</t>
    </rPh>
    <rPh sb="5" eb="7">
      <t>リヨウ</t>
    </rPh>
    <phoneticPr fontId="1"/>
  </si>
  <si>
    <t>自転車の利用</t>
    <rPh sb="0" eb="3">
      <t>ジテンシャ</t>
    </rPh>
    <rPh sb="4" eb="6">
      <t>リヨウ</t>
    </rPh>
    <phoneticPr fontId="1"/>
  </si>
  <si>
    <t>美化・整頓</t>
    <rPh sb="0" eb="2">
      <t>ビカ</t>
    </rPh>
    <rPh sb="3" eb="5">
      <t>セイトン</t>
    </rPh>
    <phoneticPr fontId="1"/>
  </si>
  <si>
    <t>身の回り</t>
    <rPh sb="0" eb="1">
      <t>ミ</t>
    </rPh>
    <rPh sb="2" eb="3">
      <t>マワ</t>
    </rPh>
    <phoneticPr fontId="1"/>
  </si>
  <si>
    <t>飼育</t>
    <rPh sb="0" eb="2">
      <t>シイク</t>
    </rPh>
    <phoneticPr fontId="1"/>
  </si>
  <si>
    <t>栽培</t>
    <rPh sb="0" eb="2">
      <t>サイバイ</t>
    </rPh>
    <phoneticPr fontId="1"/>
  </si>
  <si>
    <t>物の扱い</t>
    <rPh sb="0" eb="1">
      <t>モノ</t>
    </rPh>
    <rPh sb="2" eb="3">
      <t>アツカ</t>
    </rPh>
    <phoneticPr fontId="1"/>
  </si>
  <si>
    <t>お金種類</t>
    <rPh sb="1" eb="2">
      <t>カネ</t>
    </rPh>
    <rPh sb="2" eb="4">
      <t>シュルイ</t>
    </rPh>
    <phoneticPr fontId="1"/>
  </si>
  <si>
    <t>買い物</t>
    <rPh sb="0" eb="1">
      <t>カ</t>
    </rPh>
    <rPh sb="2" eb="3">
      <t>モノ</t>
    </rPh>
    <phoneticPr fontId="1"/>
  </si>
  <si>
    <t>金銭の取り扱い</t>
    <rPh sb="0" eb="2">
      <t>キンセン</t>
    </rPh>
    <rPh sb="3" eb="4">
      <t>ト</t>
    </rPh>
    <rPh sb="5" eb="6">
      <t>アツカ</t>
    </rPh>
    <phoneticPr fontId="1"/>
  </si>
  <si>
    <t>用具・施設の利用</t>
    <rPh sb="0" eb="2">
      <t>ヨウグ</t>
    </rPh>
    <rPh sb="3" eb="5">
      <t>シセツ</t>
    </rPh>
    <rPh sb="6" eb="8">
      <t>リヨウ</t>
    </rPh>
    <phoneticPr fontId="1"/>
  </si>
  <si>
    <t>保健</t>
    <rPh sb="0" eb="2">
      <t>ホケン</t>
    </rPh>
    <phoneticPr fontId="1"/>
  </si>
  <si>
    <t>健康診断</t>
    <rPh sb="0" eb="2">
      <t>ケンコウ</t>
    </rPh>
    <rPh sb="2" eb="4">
      <t>シンダン</t>
    </rPh>
    <phoneticPr fontId="1"/>
  </si>
  <si>
    <t>病気と予防</t>
    <rPh sb="0" eb="2">
      <t>ビョウキ</t>
    </rPh>
    <rPh sb="3" eb="5">
      <t>ヨボウ</t>
    </rPh>
    <phoneticPr fontId="1"/>
  </si>
  <si>
    <t>休養</t>
    <rPh sb="0" eb="2">
      <t>キュウヨウ</t>
    </rPh>
    <phoneticPr fontId="1"/>
  </si>
  <si>
    <t>歯</t>
    <rPh sb="0" eb="1">
      <t>ハ</t>
    </rPh>
    <phoneticPr fontId="1"/>
  </si>
  <si>
    <t>第二次性徴</t>
    <rPh sb="0" eb="1">
      <t>ダイ</t>
    </rPh>
    <rPh sb="1" eb="3">
      <t>ニジ</t>
    </rPh>
    <rPh sb="3" eb="5">
      <t>セイチョウ</t>
    </rPh>
    <phoneticPr fontId="1"/>
  </si>
  <si>
    <t>家庭生活</t>
    <rPh sb="0" eb="2">
      <t>カテイ</t>
    </rPh>
    <rPh sb="2" eb="4">
      <t>セイカツ</t>
    </rPh>
    <phoneticPr fontId="1"/>
  </si>
  <si>
    <t>働く場での対人関係</t>
    <rPh sb="0" eb="1">
      <t>ハタラ</t>
    </rPh>
    <rPh sb="2" eb="3">
      <t>バ</t>
    </rPh>
    <rPh sb="5" eb="7">
      <t>タイジン</t>
    </rPh>
    <rPh sb="7" eb="9">
      <t>カンケイ</t>
    </rPh>
    <phoneticPr fontId="1"/>
  </si>
  <si>
    <t>働く場での行動</t>
    <rPh sb="0" eb="1">
      <t>ハタラ</t>
    </rPh>
    <rPh sb="2" eb="3">
      <t>バ</t>
    </rPh>
    <rPh sb="5" eb="7">
      <t>コウドウ</t>
    </rPh>
    <phoneticPr fontId="1"/>
  </si>
  <si>
    <t>働く場での態度</t>
    <rPh sb="0" eb="1">
      <t>ハタラ</t>
    </rPh>
    <rPh sb="2" eb="3">
      <t>バ</t>
    </rPh>
    <rPh sb="5" eb="7">
      <t>タイド</t>
    </rPh>
    <phoneticPr fontId="1"/>
  </si>
  <si>
    <t>仕事内容</t>
    <rPh sb="0" eb="2">
      <t>シゴト</t>
    </rPh>
    <rPh sb="2" eb="4">
      <t>ナイヨウ</t>
    </rPh>
    <phoneticPr fontId="1"/>
  </si>
  <si>
    <t>就労</t>
    <rPh sb="0" eb="2">
      <t>シュウロウ</t>
    </rPh>
    <phoneticPr fontId="1"/>
  </si>
  <si>
    <t>コミュニケーション</t>
    <phoneticPr fontId="1"/>
  </si>
  <si>
    <t>聞き取る力</t>
    <rPh sb="0" eb="1">
      <t>キ</t>
    </rPh>
    <rPh sb="2" eb="3">
      <t>ト</t>
    </rPh>
    <rPh sb="4" eb="5">
      <t>チカラ</t>
    </rPh>
    <phoneticPr fontId="1"/>
  </si>
  <si>
    <t>会話する力</t>
    <rPh sb="0" eb="2">
      <t>カイワ</t>
    </rPh>
    <rPh sb="4" eb="5">
      <t>チカラ</t>
    </rPh>
    <phoneticPr fontId="1"/>
  </si>
  <si>
    <t>余暇活動</t>
    <rPh sb="0" eb="2">
      <t>ヨカ</t>
    </rPh>
    <rPh sb="2" eb="4">
      <t>カツドウ</t>
    </rPh>
    <phoneticPr fontId="1"/>
  </si>
  <si>
    <t>家族との協力</t>
    <rPh sb="0" eb="2">
      <t>カゾク</t>
    </rPh>
    <rPh sb="4" eb="6">
      <t>キョウリョク</t>
    </rPh>
    <phoneticPr fontId="1"/>
  </si>
  <si>
    <t>友達との協力（企画力）</t>
    <rPh sb="0" eb="2">
      <t>トモダチ</t>
    </rPh>
    <rPh sb="4" eb="6">
      <t>キョウリョク</t>
    </rPh>
    <rPh sb="7" eb="10">
      <t>キカクリョク</t>
    </rPh>
    <phoneticPr fontId="1"/>
  </si>
  <si>
    <t>地域資源の活用（公共交通機関・施設）</t>
    <rPh sb="0" eb="2">
      <t>チイキ</t>
    </rPh>
    <rPh sb="2" eb="4">
      <t>シゲン</t>
    </rPh>
    <rPh sb="5" eb="7">
      <t>カツヨウ</t>
    </rPh>
    <rPh sb="8" eb="10">
      <t>コウキョウ</t>
    </rPh>
    <rPh sb="10" eb="12">
      <t>コウツウ</t>
    </rPh>
    <rPh sb="12" eb="14">
      <t>キカン</t>
    </rPh>
    <rPh sb="15" eb="17">
      <t>シセツ</t>
    </rPh>
    <phoneticPr fontId="1"/>
  </si>
  <si>
    <t>地域資源の活用のマニュアル</t>
    <rPh sb="0" eb="2">
      <t>チイキ</t>
    </rPh>
    <rPh sb="2" eb="4">
      <t>シゲン</t>
    </rPh>
    <rPh sb="5" eb="7">
      <t>カツヨウ</t>
    </rPh>
    <phoneticPr fontId="1"/>
  </si>
  <si>
    <t>自己感情の理解</t>
    <rPh sb="0" eb="2">
      <t>ジコ</t>
    </rPh>
    <rPh sb="2" eb="4">
      <t>カンジョウ</t>
    </rPh>
    <rPh sb="5" eb="7">
      <t>リカイ</t>
    </rPh>
    <phoneticPr fontId="1"/>
  </si>
  <si>
    <t>他者感情の理解</t>
    <rPh sb="0" eb="2">
      <t>タシャ</t>
    </rPh>
    <rPh sb="2" eb="4">
      <t>カンジョウ</t>
    </rPh>
    <rPh sb="5" eb="7">
      <t>リカイ</t>
    </rPh>
    <phoneticPr fontId="1"/>
  </si>
  <si>
    <t>自己の不快感情のコントロール</t>
    <rPh sb="0" eb="2">
      <t>ジコ</t>
    </rPh>
    <rPh sb="3" eb="5">
      <t>フカイ</t>
    </rPh>
    <rPh sb="5" eb="7">
      <t>カンジョウ</t>
    </rPh>
    <phoneticPr fontId="1"/>
  </si>
  <si>
    <t>他者感情の変化の把握</t>
    <rPh sb="0" eb="2">
      <t>タシャ</t>
    </rPh>
    <rPh sb="2" eb="4">
      <t>カンジョウ</t>
    </rPh>
    <rPh sb="5" eb="7">
      <t>ヘンカ</t>
    </rPh>
    <rPh sb="8" eb="10">
      <t>ハアク</t>
    </rPh>
    <phoneticPr fontId="1"/>
  </si>
  <si>
    <t>感情の種類の理解</t>
    <rPh sb="0" eb="2">
      <t>カンジョウ</t>
    </rPh>
    <rPh sb="3" eb="5">
      <t>シュルイ</t>
    </rPh>
    <rPh sb="6" eb="8">
      <t>リカイ</t>
    </rPh>
    <phoneticPr fontId="1"/>
  </si>
  <si>
    <t>自己他者感情理解・表出</t>
    <rPh sb="0" eb="2">
      <t>ジコ</t>
    </rPh>
    <rPh sb="2" eb="4">
      <t>タシャ</t>
    </rPh>
    <rPh sb="4" eb="6">
      <t>カンジョウ</t>
    </rPh>
    <rPh sb="6" eb="8">
      <t>リカイ</t>
    </rPh>
    <rPh sb="9" eb="11">
      <t>ヒョウシュツ</t>
    </rPh>
    <phoneticPr fontId="1"/>
  </si>
  <si>
    <t>疲れた時には、適当に休養をとり、過労にならないように注意できる。</t>
    <phoneticPr fontId="1"/>
  </si>
  <si>
    <t>できている項目</t>
    <rPh sb="5" eb="7">
      <t>コウモク</t>
    </rPh>
    <phoneticPr fontId="1"/>
  </si>
  <si>
    <t>「Ⅲー３節　成長の記録　項目表」</t>
    <rPh sb="4" eb="5">
      <t>セツ</t>
    </rPh>
    <rPh sb="6" eb="8">
      <t>セイチョウ</t>
    </rPh>
    <rPh sb="9" eb="11">
      <t>キロク</t>
    </rPh>
    <rPh sb="12" eb="14">
      <t>コウモク</t>
    </rPh>
    <rPh sb="14" eb="15">
      <t>ヒョウ</t>
    </rPh>
    <phoneticPr fontId="1"/>
  </si>
  <si>
    <t>「Ⅲー３節　成長の記録」</t>
    <phoneticPr fontId="1"/>
  </si>
  <si>
    <t>自己の快・不快感情について気持ちの温度計なしでも気持ちの程度の違いを７段階で表現する。</t>
    <phoneticPr fontId="1"/>
  </si>
  <si>
    <t>他の人の快・不快感情について気持ちの温度計なしでも気持ちの程度の違いを３段階で表現する。</t>
    <phoneticPr fontId="1"/>
  </si>
  <si>
    <t>他の人の快・不快感情について気持ちの温度計なしでも気持ちの程度の違いを７段階で表現する。</t>
    <phoneticPr fontId="1"/>
  </si>
  <si>
    <t>自己の快・不快感情について気持ちの温度計なしでも気持ちの程度の違いを３段階で表現する。</t>
    <phoneticPr fontId="1"/>
  </si>
  <si>
    <t>好きな物・事（それによって不快感情が緩和・解消される物・事）を見つける。</t>
    <phoneticPr fontId="1"/>
  </si>
  <si>
    <t>好きな物・事を活用したら不快感情が緩和・解消されることを理解する。</t>
    <phoneticPr fontId="1"/>
  </si>
  <si>
    <t>好きな物・事や方法を自分で活用して、不快感情を緩和・解消することができる。</t>
    <phoneticPr fontId="1"/>
  </si>
  <si>
    <t>他の人の不快感情について、他者の表情や言動を元に、感情の変化に気づく。</t>
    <phoneticPr fontId="1"/>
  </si>
  <si>
    <t>嬉しい、嫌だ、腹が立つ、悲しい、驚く、怖いの６つの気持ちの種類が表現できる。</t>
    <phoneticPr fontId="1"/>
  </si>
  <si>
    <r>
      <t>想定年齢</t>
    </r>
    <r>
      <rPr>
        <sz val="6"/>
        <color theme="1"/>
        <rFont val="游ゴシック"/>
        <family val="3"/>
        <charset val="128"/>
        <scheme val="minor"/>
      </rPr>
      <t>（小数点第１位以下を切り上げ）</t>
    </r>
    <rPh sb="0" eb="2">
      <t>ソウテイ</t>
    </rPh>
    <rPh sb="2" eb="4">
      <t>ネンレイ</t>
    </rPh>
    <phoneticPr fontId="1"/>
  </si>
  <si>
    <t>短or中or長</t>
    <rPh sb="0" eb="1">
      <t>タン</t>
    </rPh>
    <rPh sb="3" eb="4">
      <t>ジュウ</t>
    </rPh>
    <rPh sb="6" eb="7">
      <t>チョウ</t>
    </rPh>
    <phoneticPr fontId="1"/>
  </si>
  <si>
    <t>〇のsum</t>
    <phoneticPr fontId="1"/>
  </si>
  <si>
    <t>新学習指導要領</t>
    <rPh sb="0" eb="7">
      <t>シンガクシュウシドウヨウリョウ</t>
    </rPh>
    <phoneticPr fontId="1"/>
  </si>
  <si>
    <t>生活１－ア</t>
    <rPh sb="0" eb="2">
      <t>セイカツ</t>
    </rPh>
    <phoneticPr fontId="1"/>
  </si>
  <si>
    <t>生活２－ア</t>
    <rPh sb="0" eb="2">
      <t>セイカツ</t>
    </rPh>
    <phoneticPr fontId="1"/>
  </si>
  <si>
    <t>生活３－ア</t>
    <rPh sb="0" eb="2">
      <t>セイカツ</t>
    </rPh>
    <phoneticPr fontId="1"/>
  </si>
  <si>
    <t>算数１－Ａ
生活１－キ</t>
    <rPh sb="0" eb="2">
      <t>サンスウ</t>
    </rPh>
    <rPh sb="6" eb="8">
      <t>セイカツ</t>
    </rPh>
    <phoneticPr fontId="1"/>
  </si>
  <si>
    <t>算数１－Ｄ
生活３－ア</t>
    <phoneticPr fontId="1"/>
  </si>
  <si>
    <t>生活２－ケ</t>
    <rPh sb="0" eb="2">
      <t>セイカツ</t>
    </rPh>
    <phoneticPr fontId="1"/>
  </si>
  <si>
    <t>生活１－エ</t>
    <rPh sb="0" eb="2">
      <t>セイカツ</t>
    </rPh>
    <phoneticPr fontId="1"/>
  </si>
  <si>
    <t>生活２－エ</t>
    <rPh sb="0" eb="2">
      <t>セイカツ</t>
    </rPh>
    <phoneticPr fontId="1"/>
  </si>
  <si>
    <t>生活３－キ</t>
    <rPh sb="0" eb="2">
      <t>セイカツ</t>
    </rPh>
    <phoneticPr fontId="1"/>
  </si>
  <si>
    <t>国語１－Ａ－イ</t>
    <rPh sb="0" eb="2">
      <t>コクゴ</t>
    </rPh>
    <phoneticPr fontId="1"/>
  </si>
  <si>
    <t>生活２－ウ</t>
    <rPh sb="0" eb="2">
      <t>セイカツ</t>
    </rPh>
    <phoneticPr fontId="1"/>
  </si>
  <si>
    <t>生活３－ウ</t>
    <rPh sb="0" eb="2">
      <t>セイカツ</t>
    </rPh>
    <phoneticPr fontId="1"/>
  </si>
  <si>
    <t>生活３－カ</t>
    <rPh sb="0" eb="2">
      <t>セイカツ</t>
    </rPh>
    <phoneticPr fontId="1"/>
  </si>
  <si>
    <t>生活２－サ</t>
    <rPh sb="0" eb="2">
      <t>セイカツ</t>
    </rPh>
    <phoneticPr fontId="1"/>
  </si>
  <si>
    <t>算数３－Ｃ</t>
    <rPh sb="0" eb="2">
      <t>サンスウ</t>
    </rPh>
    <phoneticPr fontId="1"/>
  </si>
  <si>
    <t>生活２－ク</t>
    <rPh sb="0" eb="2">
      <t>セイカツ</t>
    </rPh>
    <phoneticPr fontId="1"/>
  </si>
  <si>
    <t>生活３－ケ</t>
    <rPh sb="0" eb="2">
      <t>セイカツ</t>
    </rPh>
    <phoneticPr fontId="1"/>
  </si>
  <si>
    <t>個指</t>
    <rPh sb="0" eb="1">
      <t>コ</t>
    </rPh>
    <rPh sb="1" eb="2">
      <t>ユビ</t>
    </rPh>
    <phoneticPr fontId="1"/>
  </si>
  <si>
    <t>家庭</t>
    <rPh sb="0" eb="2">
      <t>カテイ</t>
    </rPh>
    <phoneticPr fontId="1"/>
  </si>
  <si>
    <t>職業</t>
    <rPh sb="0" eb="2">
      <t>ショクギョウ</t>
    </rPh>
    <phoneticPr fontId="1"/>
  </si>
  <si>
    <t>社会</t>
    <rPh sb="0" eb="2">
      <t>シャカイ</t>
    </rPh>
    <phoneticPr fontId="1"/>
  </si>
  <si>
    <t>発達年齢</t>
    <rPh sb="0" eb="2">
      <t>ハッタツ</t>
    </rPh>
    <rPh sb="2" eb="4">
      <t>ネンレイ</t>
    </rPh>
    <phoneticPr fontId="1"/>
  </si>
  <si>
    <t>知的</t>
    <rPh sb="0" eb="2">
      <t>チテキ</t>
    </rPh>
    <phoneticPr fontId="1"/>
  </si>
  <si>
    <t>自閉</t>
    <rPh sb="0" eb="2">
      <t>ジヘイ</t>
    </rPh>
    <phoneticPr fontId="1"/>
  </si>
  <si>
    <r>
      <t>想定年齢</t>
    </r>
    <r>
      <rPr>
        <sz val="6"/>
        <color theme="1"/>
        <rFont val="游ゴシック"/>
        <family val="3"/>
        <charset val="128"/>
        <scheme val="minor"/>
      </rPr>
      <t>（小数点第１位以下を切り上げ）</t>
    </r>
    <phoneticPr fontId="1"/>
  </si>
  <si>
    <t>健常</t>
    <rPh sb="0" eb="2">
      <t>ケンジョウ</t>
    </rPh>
    <phoneticPr fontId="1"/>
  </si>
  <si>
    <t>知的の差</t>
    <rPh sb="0" eb="2">
      <t>チテキ</t>
    </rPh>
    <rPh sb="3" eb="4">
      <t>サ</t>
    </rPh>
    <phoneticPr fontId="1"/>
  </si>
  <si>
    <t>自閉の差</t>
    <rPh sb="0" eb="2">
      <t>ジヘイ</t>
    </rPh>
    <rPh sb="3" eb="4">
      <t>サ</t>
    </rPh>
    <phoneticPr fontId="1"/>
  </si>
  <si>
    <t>想定年齢</t>
    <rPh sb="0" eb="2">
      <t>ソウテイ</t>
    </rPh>
    <rPh sb="2" eb="4">
      <t>ネンレイ</t>
    </rPh>
    <phoneticPr fontId="1"/>
  </si>
  <si>
    <t>自立</t>
    <rPh sb="0" eb="2">
      <t>ジリツ</t>
    </rPh>
    <phoneticPr fontId="1"/>
  </si>
  <si>
    <t>職業</t>
    <rPh sb="0" eb="2">
      <t>ショクギョウ</t>
    </rPh>
    <phoneticPr fontId="1"/>
  </si>
  <si>
    <t>生活２－ア・ケ
生活３－オ</t>
    <rPh sb="0" eb="2">
      <t>セイカツ</t>
    </rPh>
    <rPh sb="8" eb="10">
      <t>セイカツ</t>
    </rPh>
    <phoneticPr fontId="1"/>
  </si>
  <si>
    <t>中保健体育１－Ｈ</t>
    <rPh sb="0" eb="1">
      <t>チュウ</t>
    </rPh>
    <rPh sb="1" eb="3">
      <t>ホケン</t>
    </rPh>
    <rPh sb="3" eb="5">
      <t>タイイク</t>
    </rPh>
    <phoneticPr fontId="1"/>
  </si>
  <si>
    <t>中保健体育２－Ｈ</t>
    <rPh sb="0" eb="1">
      <t>チュウ</t>
    </rPh>
    <rPh sb="1" eb="3">
      <t>ホケン</t>
    </rPh>
    <rPh sb="3" eb="5">
      <t>タイイク</t>
    </rPh>
    <phoneticPr fontId="1"/>
  </si>
  <si>
    <t>中職・家
家庭２－エ</t>
    <rPh sb="0" eb="1">
      <t>チュウ</t>
    </rPh>
    <rPh sb="1" eb="2">
      <t>ショク</t>
    </rPh>
    <rPh sb="3" eb="4">
      <t>イエ</t>
    </rPh>
    <rPh sb="5" eb="7">
      <t>カテイ</t>
    </rPh>
    <phoneticPr fontId="1"/>
  </si>
  <si>
    <t>体育２－Ｇ</t>
    <rPh sb="0" eb="2">
      <t>タイイク</t>
    </rPh>
    <phoneticPr fontId="1"/>
  </si>
  <si>
    <t>生活３－エ</t>
    <rPh sb="0" eb="2">
      <t>セイカツ</t>
    </rPh>
    <phoneticPr fontId="1"/>
  </si>
  <si>
    <t>中職・家
家庭１－Ｃ－ア</t>
    <rPh sb="0" eb="1">
      <t>チュウ</t>
    </rPh>
    <rPh sb="1" eb="2">
      <t>ショク</t>
    </rPh>
    <rPh sb="3" eb="4">
      <t>イエ</t>
    </rPh>
    <rPh sb="5" eb="7">
      <t>カテイ</t>
    </rPh>
    <phoneticPr fontId="1"/>
  </si>
  <si>
    <t>中職・家
家庭２－Ａ－イ</t>
    <rPh sb="0" eb="1">
      <t>チュウ</t>
    </rPh>
    <rPh sb="1" eb="2">
      <t>ショク</t>
    </rPh>
    <rPh sb="3" eb="4">
      <t>イエ</t>
    </rPh>
    <rPh sb="5" eb="7">
      <t>カテイ</t>
    </rPh>
    <phoneticPr fontId="1"/>
  </si>
  <si>
    <t>生活３－オ</t>
    <rPh sb="0" eb="2">
      <t>セイカツ</t>
    </rPh>
    <phoneticPr fontId="1"/>
  </si>
  <si>
    <t>生活２－ケ
自立ー人間関係の形成(４)</t>
    <rPh sb="0" eb="2">
      <t>セイカツ</t>
    </rPh>
    <rPh sb="6" eb="8">
      <t>ジリツ</t>
    </rPh>
    <rPh sb="9" eb="11">
      <t>ニンゲン</t>
    </rPh>
    <rPh sb="11" eb="13">
      <t>カンケイ</t>
    </rPh>
    <rPh sb="14" eb="16">
      <t>ケイセイ</t>
    </rPh>
    <phoneticPr fontId="1"/>
  </si>
  <si>
    <t>自立ー人間関係の形成(１)(２)
中職・家
家庭１－Ａ－エ</t>
    <rPh sb="0" eb="2">
      <t>ジリツ</t>
    </rPh>
    <rPh sb="3" eb="5">
      <t>ニンゲン</t>
    </rPh>
    <rPh sb="5" eb="7">
      <t>カンケイ</t>
    </rPh>
    <rPh sb="8" eb="10">
      <t>ケイセイ</t>
    </rPh>
    <phoneticPr fontId="1"/>
  </si>
  <si>
    <t>生活３－カ・ケ</t>
    <rPh sb="0" eb="2">
      <t>セイカツ</t>
    </rPh>
    <phoneticPr fontId="1"/>
  </si>
  <si>
    <t>中社会１－ア</t>
    <rPh sb="0" eb="1">
      <t>チュウ</t>
    </rPh>
    <rPh sb="1" eb="3">
      <t>シャカイ</t>
    </rPh>
    <phoneticPr fontId="1"/>
  </si>
  <si>
    <t>中社会２－ア</t>
    <rPh sb="0" eb="1">
      <t>チュウ</t>
    </rPh>
    <rPh sb="1" eb="3">
      <t>シャカイ</t>
    </rPh>
    <phoneticPr fontId="1"/>
  </si>
  <si>
    <t>算数３－Ｃ－イ</t>
    <rPh sb="0" eb="2">
      <t>サンスウ</t>
    </rPh>
    <phoneticPr fontId="1"/>
  </si>
  <si>
    <t>中数学１－Ｃ－イ</t>
    <rPh sb="0" eb="1">
      <t>チュウ</t>
    </rPh>
    <rPh sb="1" eb="3">
      <t>スウガク</t>
    </rPh>
    <phoneticPr fontId="1"/>
  </si>
  <si>
    <t>生活３－イ
生活３－ケ</t>
    <rPh sb="0" eb="2">
      <t>セイカツ</t>
    </rPh>
    <rPh sb="6" eb="8">
      <t>セイカツ</t>
    </rPh>
    <phoneticPr fontId="1"/>
  </si>
  <si>
    <t>中社会２－イ</t>
    <rPh sb="0" eb="1">
      <t>チュウ</t>
    </rPh>
    <rPh sb="1" eb="3">
      <t>シャカイ</t>
    </rPh>
    <phoneticPr fontId="1"/>
  </si>
  <si>
    <t>中国語１－Ａ－イ</t>
    <rPh sb="0" eb="1">
      <t>チュウ</t>
    </rPh>
    <rPh sb="1" eb="3">
      <t>コクゴ</t>
    </rPh>
    <phoneticPr fontId="1"/>
  </si>
  <si>
    <t>生活３－イ</t>
    <rPh sb="0" eb="2">
      <t>セイカツ</t>
    </rPh>
    <phoneticPr fontId="1"/>
  </si>
  <si>
    <t>生活３－イ・ケ</t>
    <rPh sb="0" eb="2">
      <t>セイカツ</t>
    </rPh>
    <phoneticPr fontId="1"/>
  </si>
  <si>
    <t>中社会２－ウ</t>
    <rPh sb="0" eb="1">
      <t>チュウ</t>
    </rPh>
    <rPh sb="1" eb="3">
      <t>シャカイ</t>
    </rPh>
    <phoneticPr fontId="1"/>
  </si>
  <si>
    <t>中職・家
家庭１－Ｂ</t>
    <rPh sb="0" eb="1">
      <t>チュウ</t>
    </rPh>
    <rPh sb="1" eb="2">
      <t>ショク</t>
    </rPh>
    <rPh sb="3" eb="4">
      <t>イエ</t>
    </rPh>
    <rPh sb="5" eb="7">
      <t>カテイ</t>
    </rPh>
    <phoneticPr fontId="1"/>
  </si>
  <si>
    <t>生活３－サ</t>
    <rPh sb="0" eb="2">
      <t>セイカツ</t>
    </rPh>
    <phoneticPr fontId="1"/>
  </si>
  <si>
    <t>中理科１－Ａ</t>
    <rPh sb="0" eb="1">
      <t>チュウ</t>
    </rPh>
    <phoneticPr fontId="1"/>
  </si>
  <si>
    <t>生活３－ア
中職・家
家庭２－Ｂ－オ</t>
    <rPh sb="0" eb="2">
      <t>セイカツ</t>
    </rPh>
    <phoneticPr fontId="1"/>
  </si>
  <si>
    <t>生活３－ク</t>
    <rPh sb="0" eb="2">
      <t>セイカツ</t>
    </rPh>
    <phoneticPr fontId="1"/>
  </si>
  <si>
    <t>中職・家
家庭２－Ｃ－ア</t>
    <phoneticPr fontId="1"/>
  </si>
  <si>
    <t>中職・家
家庭１－Ｃ－ア</t>
    <phoneticPr fontId="1"/>
  </si>
  <si>
    <t>生活３－コ</t>
    <rPh sb="0" eb="2">
      <t>セイカツ</t>
    </rPh>
    <phoneticPr fontId="1"/>
  </si>
  <si>
    <t>中社会１－イ</t>
    <rPh sb="0" eb="1">
      <t>チュウ</t>
    </rPh>
    <rPh sb="1" eb="3">
      <t>シャカイ</t>
    </rPh>
    <phoneticPr fontId="1"/>
  </si>
  <si>
    <t>中保健体育１－Ｈ－ア</t>
    <rPh sb="0" eb="1">
      <t>ナカ</t>
    </rPh>
    <rPh sb="1" eb="3">
      <t>ホケン</t>
    </rPh>
    <rPh sb="3" eb="5">
      <t>タイイク</t>
    </rPh>
    <phoneticPr fontId="1"/>
  </si>
  <si>
    <t>中保健体育１－Ｈ－イ</t>
    <rPh sb="0" eb="1">
      <t>ナカ</t>
    </rPh>
    <rPh sb="1" eb="3">
      <t>ホケン</t>
    </rPh>
    <rPh sb="3" eb="5">
      <t>タイイク</t>
    </rPh>
    <phoneticPr fontId="1"/>
  </si>
  <si>
    <t>中保健体育２－Ｈ－イ</t>
    <rPh sb="0" eb="1">
      <t>ナカ</t>
    </rPh>
    <rPh sb="1" eb="3">
      <t>ホケン</t>
    </rPh>
    <rPh sb="3" eb="5">
      <t>タイイク</t>
    </rPh>
    <phoneticPr fontId="1"/>
  </si>
  <si>
    <t>生活３－ア</t>
    <phoneticPr fontId="1"/>
  </si>
  <si>
    <t>中保健体育２－Ｈ－ア</t>
    <rPh sb="0" eb="1">
      <t>ナカ</t>
    </rPh>
    <rPh sb="1" eb="3">
      <t>ホケン</t>
    </rPh>
    <rPh sb="3" eb="5">
      <t>タイイク</t>
    </rPh>
    <phoneticPr fontId="1"/>
  </si>
  <si>
    <t>中職・家
家庭２－Ｂ－ウ</t>
    <rPh sb="0" eb="1">
      <t>チュウ</t>
    </rPh>
    <rPh sb="1" eb="2">
      <t>ショク</t>
    </rPh>
    <rPh sb="3" eb="4">
      <t>イエ</t>
    </rPh>
    <rPh sb="5" eb="7">
      <t>カテイ</t>
    </rPh>
    <phoneticPr fontId="1"/>
  </si>
  <si>
    <t>中職・家
家庭２－Ｃ－ア</t>
    <rPh sb="0" eb="1">
      <t>チュウ</t>
    </rPh>
    <rPh sb="1" eb="2">
      <t>ショク</t>
    </rPh>
    <rPh sb="3" eb="4">
      <t>イエ</t>
    </rPh>
    <rPh sb="5" eb="7">
      <t>カテイ</t>
    </rPh>
    <phoneticPr fontId="1"/>
  </si>
  <si>
    <t>自立ー心理的な安定(２)</t>
    <rPh sb="0" eb="2">
      <t>ジリツ</t>
    </rPh>
    <rPh sb="3" eb="6">
      <t>シンリテキ</t>
    </rPh>
    <rPh sb="7" eb="9">
      <t>アンテイ</t>
    </rPh>
    <phoneticPr fontId="1"/>
  </si>
  <si>
    <t>自立ー人間関係の形成(１)</t>
    <rPh sb="0" eb="2">
      <t>ジリツ</t>
    </rPh>
    <rPh sb="3" eb="5">
      <t>ニンゲン</t>
    </rPh>
    <rPh sb="5" eb="7">
      <t>カンケイ</t>
    </rPh>
    <rPh sb="8" eb="10">
      <t>ケイセイ</t>
    </rPh>
    <phoneticPr fontId="1"/>
  </si>
  <si>
    <t>自立ーコミュニケーション(５)</t>
    <rPh sb="0" eb="2">
      <t>ジリツ</t>
    </rPh>
    <phoneticPr fontId="1"/>
  </si>
  <si>
    <t>中職・家
職業２－Ａ－ア</t>
    <rPh sb="0" eb="1">
      <t>チュウ</t>
    </rPh>
    <rPh sb="1" eb="2">
      <t>ショク</t>
    </rPh>
    <rPh sb="3" eb="4">
      <t>イエ</t>
    </rPh>
    <rPh sb="5" eb="7">
      <t>ショクギョウ</t>
    </rPh>
    <phoneticPr fontId="1"/>
  </si>
  <si>
    <t>中職・家
職業２－Ａ－イ</t>
    <rPh sb="0" eb="1">
      <t>チュウ</t>
    </rPh>
    <rPh sb="1" eb="2">
      <t>ショク</t>
    </rPh>
    <rPh sb="3" eb="4">
      <t>イエ</t>
    </rPh>
    <rPh sb="5" eb="7">
      <t>ショクギョウ</t>
    </rPh>
    <phoneticPr fontId="1"/>
  </si>
  <si>
    <t>中国語２－ア</t>
    <rPh sb="0" eb="1">
      <t>チュウ</t>
    </rPh>
    <rPh sb="1" eb="3">
      <t>コクゴ</t>
    </rPh>
    <phoneticPr fontId="1"/>
  </si>
  <si>
    <t>中国語１－Ｂ－ウ・２－Ｃ－ウ</t>
    <rPh sb="0" eb="1">
      <t>チュウ</t>
    </rPh>
    <rPh sb="1" eb="3">
      <t>コクゴ</t>
    </rPh>
    <phoneticPr fontId="1"/>
  </si>
  <si>
    <t>国語２－Ａ－イ</t>
    <rPh sb="0" eb="2">
      <t>コクゴ</t>
    </rPh>
    <phoneticPr fontId="1"/>
  </si>
  <si>
    <t>中国語２－Ａ－エ</t>
    <rPh sb="0" eb="1">
      <t>チュウ</t>
    </rPh>
    <rPh sb="1" eb="3">
      <t>コクゴ</t>
    </rPh>
    <phoneticPr fontId="1"/>
  </si>
  <si>
    <t>中国語１－Ａ－ウ</t>
    <rPh sb="0" eb="1">
      <t>チュウ</t>
    </rPh>
    <rPh sb="1" eb="3">
      <t>コクゴ</t>
    </rPh>
    <phoneticPr fontId="1"/>
  </si>
  <si>
    <t>中国語１－Ａ－エ</t>
    <rPh sb="0" eb="1">
      <t>チュウ</t>
    </rPh>
    <rPh sb="1" eb="3">
      <t>コクゴ</t>
    </rPh>
    <phoneticPr fontId="1"/>
  </si>
  <si>
    <t>中国語２－Ａ－エ
自立―コミュニケーション(５)</t>
    <rPh sb="0" eb="1">
      <t>チュウ</t>
    </rPh>
    <rPh sb="1" eb="3">
      <t>コクゴ</t>
    </rPh>
    <rPh sb="9" eb="11">
      <t>ジリツ</t>
    </rPh>
    <phoneticPr fontId="1"/>
  </si>
  <si>
    <t>中職・家
家庭１－Ａ－ウ</t>
    <rPh sb="0" eb="1">
      <t>チュウ</t>
    </rPh>
    <rPh sb="1" eb="2">
      <t>ショク</t>
    </rPh>
    <rPh sb="3" eb="4">
      <t>イエ</t>
    </rPh>
    <rPh sb="5" eb="7">
      <t>カテイ</t>
    </rPh>
    <phoneticPr fontId="1"/>
  </si>
  <si>
    <t>高家庭１－Ａ－ウ</t>
    <rPh sb="0" eb="1">
      <t>コウ</t>
    </rPh>
    <rPh sb="1" eb="3">
      <t>カテイ</t>
    </rPh>
    <phoneticPr fontId="1"/>
  </si>
  <si>
    <t>高家庭２－Ａ－ウ</t>
    <rPh sb="0" eb="1">
      <t>コウ</t>
    </rPh>
    <rPh sb="1" eb="3">
      <t>カテイ</t>
    </rPh>
    <phoneticPr fontId="1"/>
  </si>
  <si>
    <t>自立―心理的な安定(１)</t>
    <rPh sb="0" eb="2">
      <t>ジリツ</t>
    </rPh>
    <rPh sb="3" eb="5">
      <t>シンリ</t>
    </rPh>
    <rPh sb="5" eb="6">
      <t>テキ</t>
    </rPh>
    <rPh sb="7" eb="9">
      <t>アンテイ</t>
    </rPh>
    <phoneticPr fontId="1"/>
  </si>
  <si>
    <t>自立―人間関係の形成(２)</t>
    <rPh sb="0" eb="2">
      <t>ジリツ</t>
    </rPh>
    <rPh sb="3" eb="5">
      <t>ニンゲン</t>
    </rPh>
    <rPh sb="5" eb="7">
      <t>カンケイ</t>
    </rPh>
    <rPh sb="8" eb="10">
      <t>ケイセイ</t>
    </rPh>
    <phoneticPr fontId="1"/>
  </si>
  <si>
    <t>自立―心理的な安定(３)</t>
    <rPh sb="0" eb="2">
      <t>ジリツ</t>
    </rPh>
    <rPh sb="3" eb="5">
      <t>シンリ</t>
    </rPh>
    <rPh sb="5" eb="6">
      <t>テキ</t>
    </rPh>
    <rPh sb="7" eb="9">
      <t>アンテイ</t>
    </rPh>
    <phoneticPr fontId="1"/>
  </si>
  <si>
    <t>自立―心理的な安定(１)・コミュニケーション(１)</t>
    <rPh sb="0" eb="2">
      <t>ジリツ</t>
    </rPh>
    <rPh sb="3" eb="5">
      <t>シンリ</t>
    </rPh>
    <rPh sb="5" eb="6">
      <t>テキ</t>
    </rPh>
    <rPh sb="7" eb="9">
      <t>アンテイ</t>
    </rPh>
    <phoneticPr fontId="1"/>
  </si>
  <si>
    <t>理科</t>
    <rPh sb="0" eb="2">
      <t>リカ</t>
    </rPh>
    <phoneticPr fontId="1"/>
  </si>
  <si>
    <t>知的</t>
    <rPh sb="0" eb="2">
      <t>チテキ</t>
    </rPh>
    <phoneticPr fontId="1"/>
  </si>
  <si>
    <t>健常</t>
    <rPh sb="0" eb="2">
      <t>ケンジョウ</t>
    </rPh>
    <phoneticPr fontId="1"/>
  </si>
  <si>
    <t>理科</t>
    <rPh sb="0" eb="2">
      <t>リカ</t>
    </rPh>
    <phoneticPr fontId="1"/>
  </si>
  <si>
    <t>生活</t>
    <rPh sb="0" eb="2">
      <t>セイカツ</t>
    </rPh>
    <phoneticPr fontId="1"/>
  </si>
  <si>
    <t>生活</t>
    <rPh sb="0" eb="2">
      <t>セイカツ</t>
    </rPh>
    <phoneticPr fontId="1"/>
  </si>
  <si>
    <t>学習指導要領</t>
    <rPh sb="0" eb="2">
      <t>ガクシュウ</t>
    </rPh>
    <rPh sb="2" eb="4">
      <t>シドウ</t>
    </rPh>
    <rPh sb="4" eb="6">
      <t>ヨウリョウ</t>
    </rPh>
    <phoneticPr fontId="1"/>
  </si>
  <si>
    <t>学習指導要領</t>
    <rPh sb="0" eb="6">
      <t>ガクシュウシドウヨウリョウ</t>
    </rPh>
    <phoneticPr fontId="1"/>
  </si>
  <si>
    <t>体育
(保健)</t>
    <rPh sb="0" eb="2">
      <t>タイイク</t>
    </rPh>
    <rPh sb="4" eb="6">
      <t>ホケン</t>
    </rPh>
    <phoneticPr fontId="1"/>
  </si>
  <si>
    <t>中理科１－Ａ、生活３－サ</t>
    <rPh sb="0" eb="1">
      <t>チュウ</t>
    </rPh>
    <rPh sb="7" eb="9">
      <t>セイカツ</t>
    </rPh>
    <phoneticPr fontId="1"/>
  </si>
  <si>
    <t>体育３－Ｇ</t>
    <rPh sb="0" eb="2">
      <t>タイイク</t>
    </rPh>
    <phoneticPr fontId="1"/>
  </si>
  <si>
    <t>自分でできる項目</t>
    <rPh sb="0" eb="2">
      <t>ジブン</t>
    </rPh>
    <rPh sb="6" eb="8">
      <t>コウモク</t>
    </rPh>
    <phoneticPr fontId="1"/>
  </si>
  <si>
    <t>できない</t>
    <phoneticPr fontId="1"/>
  </si>
  <si>
    <t>支援されて</t>
    <rPh sb="0" eb="2">
      <t>シエン</t>
    </rPh>
    <phoneticPr fontId="1"/>
  </si>
  <si>
    <t>できる</t>
    <phoneticPr fontId="1"/>
  </si>
  <si>
    <t>知的</t>
    <rPh sb="0" eb="2">
      <t>チテキ</t>
    </rPh>
    <phoneticPr fontId="1"/>
  </si>
  <si>
    <t>自閉</t>
    <rPh sb="0" eb="2">
      <t>ジヘイ</t>
    </rPh>
    <phoneticPr fontId="1"/>
  </si>
  <si>
    <t>健常</t>
    <rPh sb="0" eb="2">
      <t>ケンジョウ</t>
    </rPh>
    <phoneticPr fontId="1"/>
  </si>
  <si>
    <t>平均</t>
    <rPh sb="0" eb="2">
      <t>ヘイキン</t>
    </rPh>
    <phoneticPr fontId="1"/>
  </si>
  <si>
    <t>÷数</t>
    <rPh sb="1" eb="2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</si>
</sst>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Protection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 textRotation="255" wrapText="1"/>
    </xf>
    <xf numFmtId="0" fontId="8" fillId="0" borderId="1" xfId="0" applyFont="1" applyBorder="1" applyAlignment="1">
      <alignment vertical="center" textRotation="255" wrapText="1"/>
    </xf>
    <xf numFmtId="0" fontId="5" fillId="0" borderId="0" xfId="0" applyFont="1" applyBorder="1" applyAlignment="1">
      <alignment vertical="center" textRotation="255" wrapText="1"/>
    </xf>
    <xf numFmtId="0" fontId="8" fillId="0" borderId="0" xfId="0" applyFont="1" applyBorder="1" applyAlignment="1">
      <alignment vertical="center" textRotation="255" wrapTex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textRotation="255" wrapText="1"/>
    </xf>
    <xf numFmtId="0" fontId="5" fillId="0" borderId="0" xfId="0" applyFont="1" applyBorder="1" applyAlignment="1">
      <alignment horizontal="center" vertical="center" textRotation="255" wrapText="1"/>
    </xf>
    <xf numFmtId="0" fontId="0" fillId="0" borderId="0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center" vertical="center" textRotation="255" wrapText="1"/>
    </xf>
    <xf numFmtId="0" fontId="8" fillId="0" borderId="0" xfId="0" applyFont="1" applyBorder="1" applyAlignment="1">
      <alignment horizontal="center" vertical="center" textRotation="255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1">
    <cellStyle name="標準" xfId="0" builtinId="0"/>
  </cellStyles>
  <dxfs count="2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sqref="A1:H1"/>
    </sheetView>
  </sheetViews>
  <sheetFormatPr defaultColWidth="9" defaultRowHeight="18" x14ac:dyDescent="0.45"/>
  <cols>
    <col min="1" max="1" width="13" style="11" bestFit="1" customWidth="1"/>
    <col min="2" max="2" width="9" style="11" customWidth="1"/>
    <col min="3" max="6" width="9" style="11"/>
    <col min="7" max="7" width="9.3984375" style="11" bestFit="1" customWidth="1"/>
    <col min="8" max="16384" width="9" style="11"/>
  </cols>
  <sheetData>
    <row r="1" spans="1:8" ht="28.8" x14ac:dyDescent="0.45">
      <c r="A1" s="51" t="s">
        <v>0</v>
      </c>
      <c r="B1" s="52"/>
      <c r="C1" s="52"/>
      <c r="D1" s="52"/>
      <c r="E1" s="52"/>
      <c r="F1" s="52"/>
      <c r="G1" s="52"/>
      <c r="H1" s="52"/>
    </row>
    <row r="2" spans="1:8" x14ac:dyDescent="0.45">
      <c r="A2" s="12"/>
      <c r="B2" s="12"/>
      <c r="C2" s="12"/>
      <c r="D2" s="12"/>
      <c r="E2" s="12"/>
      <c r="F2" s="12"/>
      <c r="G2" s="12"/>
      <c r="H2" s="12"/>
    </row>
    <row r="3" spans="1:8" x14ac:dyDescent="0.45">
      <c r="F3" s="11" t="s">
        <v>4</v>
      </c>
      <c r="G3" s="11" t="s">
        <v>5</v>
      </c>
      <c r="H3" s="11" t="s">
        <v>6</v>
      </c>
    </row>
    <row r="4" spans="1:8" x14ac:dyDescent="0.45">
      <c r="A4" s="11" t="s">
        <v>7</v>
      </c>
      <c r="B4" s="53"/>
      <c r="C4" s="53"/>
      <c r="D4" s="53"/>
      <c r="E4" s="11" t="s">
        <v>1</v>
      </c>
      <c r="F4" s="10"/>
      <c r="G4" s="10"/>
      <c r="H4" s="10"/>
    </row>
    <row r="5" spans="1:8" x14ac:dyDescent="0.45">
      <c r="A5" s="11" t="s">
        <v>8</v>
      </c>
      <c r="B5" s="10"/>
      <c r="C5" s="10"/>
      <c r="D5" s="10"/>
      <c r="E5" s="11" t="s">
        <v>2</v>
      </c>
      <c r="F5" s="10"/>
      <c r="G5" s="10"/>
      <c r="H5" s="10"/>
    </row>
    <row r="6" spans="1:8" x14ac:dyDescent="0.45">
      <c r="A6" s="11" t="s">
        <v>9</v>
      </c>
      <c r="B6" s="53"/>
      <c r="C6" s="53"/>
      <c r="D6" s="53"/>
      <c r="E6" s="11" t="s">
        <v>3</v>
      </c>
      <c r="F6" s="11">
        <f>IF(AND(H4&lt;H5,G4-1&lt;G5),(F4-1)-F5,IF(G4&lt;G5,(F4-1)-F5,F4-F5))</f>
        <v>0</v>
      </c>
      <c r="G6" s="11">
        <f>IF(AND(H4&lt;H5,G4-1&lt;G5),((G4-1)+12)-G5,IF(H4&lt;H5,(G4-1)-G5,IF(G4&lt;G5,G4+12-G5,G4-G5)))</f>
        <v>0</v>
      </c>
      <c r="H6" s="11">
        <f>IF(H5&gt;H4,(H4+30)-H5,H4-H5)</f>
        <v>0</v>
      </c>
    </row>
    <row r="7" spans="1:8" x14ac:dyDescent="0.45">
      <c r="H7" s="13"/>
    </row>
    <row r="10" spans="1:8" x14ac:dyDescent="0.45">
      <c r="A10" s="11" t="s">
        <v>49</v>
      </c>
    </row>
    <row r="11" spans="1:8" x14ac:dyDescent="0.45">
      <c r="A11" s="11" t="s">
        <v>25</v>
      </c>
    </row>
    <row r="12" spans="1:8" x14ac:dyDescent="0.45">
      <c r="A12" s="11" t="s">
        <v>26</v>
      </c>
    </row>
    <row r="13" spans="1:8" x14ac:dyDescent="0.45">
      <c r="A13" s="11" t="s">
        <v>27</v>
      </c>
    </row>
    <row r="14" spans="1:8" x14ac:dyDescent="0.45">
      <c r="A14" s="11" t="s">
        <v>28</v>
      </c>
    </row>
    <row r="15" spans="1:8" x14ac:dyDescent="0.45">
      <c r="A15" s="11" t="s">
        <v>29</v>
      </c>
    </row>
    <row r="16" spans="1:8" x14ac:dyDescent="0.45">
      <c r="A16" s="11" t="s">
        <v>30</v>
      </c>
    </row>
    <row r="17" spans="1:1" x14ac:dyDescent="0.45">
      <c r="A17" s="11" t="s">
        <v>31</v>
      </c>
    </row>
    <row r="18" spans="1:1" x14ac:dyDescent="0.45">
      <c r="A18" s="11" t="s">
        <v>32</v>
      </c>
    </row>
    <row r="19" spans="1:1" x14ac:dyDescent="0.45">
      <c r="A19" s="11" t="s">
        <v>33</v>
      </c>
    </row>
    <row r="20" spans="1:1" x14ac:dyDescent="0.45">
      <c r="A20" s="11" t="s">
        <v>34</v>
      </c>
    </row>
    <row r="21" spans="1:1" x14ac:dyDescent="0.45">
      <c r="A21" s="11" t="s">
        <v>35</v>
      </c>
    </row>
    <row r="22" spans="1:1" x14ac:dyDescent="0.45">
      <c r="A22" s="11" t="s">
        <v>36</v>
      </c>
    </row>
    <row r="23" spans="1:1" x14ac:dyDescent="0.45">
      <c r="A23" s="11" t="s">
        <v>37</v>
      </c>
    </row>
    <row r="24" spans="1:1" x14ac:dyDescent="0.45">
      <c r="A24" s="11" t="s">
        <v>38</v>
      </c>
    </row>
    <row r="25" spans="1:1" x14ac:dyDescent="0.45">
      <c r="A25" s="11" t="s">
        <v>39</v>
      </c>
    </row>
    <row r="26" spans="1:1" x14ac:dyDescent="0.45">
      <c r="A26" s="11" t="s">
        <v>40</v>
      </c>
    </row>
    <row r="27" spans="1:1" x14ac:dyDescent="0.45">
      <c r="A27" s="11" t="s">
        <v>41</v>
      </c>
    </row>
    <row r="28" spans="1:1" x14ac:dyDescent="0.45">
      <c r="A28" s="11" t="s">
        <v>42</v>
      </c>
    </row>
    <row r="29" spans="1:1" x14ac:dyDescent="0.45">
      <c r="A29" s="11" t="s">
        <v>43</v>
      </c>
    </row>
    <row r="30" spans="1:1" x14ac:dyDescent="0.45">
      <c r="A30" s="11" t="s">
        <v>44</v>
      </c>
    </row>
    <row r="31" spans="1:1" x14ac:dyDescent="0.45">
      <c r="A31" s="11" t="s">
        <v>45</v>
      </c>
    </row>
    <row r="32" spans="1:1" x14ac:dyDescent="0.45">
      <c r="A32" s="11" t="s">
        <v>46</v>
      </c>
    </row>
    <row r="33" spans="1:1" x14ac:dyDescent="0.45">
      <c r="A33" s="11" t="s">
        <v>47</v>
      </c>
    </row>
    <row r="34" spans="1:1" x14ac:dyDescent="0.45">
      <c r="A34" s="11" t="s">
        <v>48</v>
      </c>
    </row>
  </sheetData>
  <sheetProtection algorithmName="SHA-512" hashValue="zhB94CD3hXTUMfh/nL5hs7V4vgvTDAOqlz2eyUEEWyhMCxxoL+Yosst+j4VYlKJX6P/EoaelEjv2LSwMmkCuqQ==" saltValue="Krb9P7bbPE+MWON+NibR7A==" spinCount="100000" sheet="1" objects="1" scenarios="1"/>
  <mergeCells count="3">
    <mergeCell ref="A1:H1"/>
    <mergeCell ref="B4:D4"/>
    <mergeCell ref="B6:D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zoomScaleNormal="100" workbookViewId="0">
      <selection sqref="A1:H1"/>
    </sheetView>
  </sheetViews>
  <sheetFormatPr defaultRowHeight="18" x14ac:dyDescent="0.45"/>
  <cols>
    <col min="1" max="1" width="5.19921875" customWidth="1"/>
    <col min="2" max="2" width="5.19921875" bestFit="1" customWidth="1"/>
    <col min="3" max="3" width="7.09765625" customWidth="1"/>
    <col min="4" max="4" width="5.19921875" bestFit="1" customWidth="1"/>
    <col min="5" max="5" width="44.19921875" customWidth="1"/>
    <col min="6" max="6" width="6.8984375" customWidth="1"/>
    <col min="7" max="7" width="9.59765625" customWidth="1"/>
    <col min="8" max="8" width="6.8984375" customWidth="1"/>
  </cols>
  <sheetData>
    <row r="1" spans="1:8" x14ac:dyDescent="0.45">
      <c r="A1" s="61" t="s">
        <v>347</v>
      </c>
      <c r="B1" s="61"/>
      <c r="C1" s="61"/>
      <c r="D1" s="61"/>
      <c r="E1" s="61"/>
      <c r="F1" s="61"/>
      <c r="G1" s="61"/>
      <c r="H1" s="61"/>
    </row>
    <row r="2" spans="1:8" ht="26.4" x14ac:dyDescent="0.45">
      <c r="A2" s="19" t="s">
        <v>10</v>
      </c>
      <c r="B2" s="19" t="s">
        <v>11</v>
      </c>
      <c r="C2" s="19" t="s">
        <v>12</v>
      </c>
      <c r="D2" s="19" t="s">
        <v>13</v>
      </c>
      <c r="E2" s="19" t="s">
        <v>14</v>
      </c>
      <c r="F2" s="16" t="s">
        <v>61</v>
      </c>
      <c r="G2" s="22" t="s">
        <v>15</v>
      </c>
      <c r="H2" s="22" t="s">
        <v>62</v>
      </c>
    </row>
    <row r="3" spans="1:8" x14ac:dyDescent="0.45">
      <c r="A3" s="30">
        <v>1</v>
      </c>
      <c r="B3" s="54" t="s">
        <v>66</v>
      </c>
      <c r="C3" s="60" t="s">
        <v>67</v>
      </c>
      <c r="D3" s="30">
        <v>1</v>
      </c>
      <c r="E3" s="15" t="s">
        <v>68</v>
      </c>
      <c r="F3" s="29"/>
      <c r="G3" s="24"/>
      <c r="H3" s="23"/>
    </row>
    <row r="4" spans="1:8" x14ac:dyDescent="0.45">
      <c r="A4" s="30">
        <v>2</v>
      </c>
      <c r="B4" s="54"/>
      <c r="C4" s="60"/>
      <c r="D4" s="30">
        <v>2</v>
      </c>
      <c r="E4" s="15" t="s">
        <v>69</v>
      </c>
      <c r="F4" s="29"/>
      <c r="G4" s="24"/>
      <c r="H4" s="23"/>
    </row>
    <row r="5" spans="1:8" x14ac:dyDescent="0.45">
      <c r="A5" s="30">
        <v>3</v>
      </c>
      <c r="B5" s="54"/>
      <c r="C5" s="60"/>
      <c r="D5" s="30">
        <v>3</v>
      </c>
      <c r="E5" s="15" t="s">
        <v>70</v>
      </c>
      <c r="F5" s="29"/>
      <c r="G5" s="24"/>
      <c r="H5" s="23"/>
    </row>
    <row r="6" spans="1:8" x14ac:dyDescent="0.45">
      <c r="A6" s="30">
        <v>4</v>
      </c>
      <c r="B6" s="54"/>
      <c r="C6" s="60" t="s">
        <v>71</v>
      </c>
      <c r="D6" s="30">
        <v>1</v>
      </c>
      <c r="E6" s="15" t="s">
        <v>72</v>
      </c>
      <c r="F6" s="29"/>
      <c r="G6" s="24"/>
      <c r="H6" s="23"/>
    </row>
    <row r="7" spans="1:8" ht="18.75" customHeight="1" x14ac:dyDescent="0.45">
      <c r="A7" s="30">
        <v>5</v>
      </c>
      <c r="B7" s="54"/>
      <c r="C7" s="55"/>
      <c r="D7" s="30">
        <v>2</v>
      </c>
      <c r="E7" s="15" t="s">
        <v>73</v>
      </c>
      <c r="F7" s="29"/>
      <c r="G7" s="23"/>
      <c r="H7" s="23"/>
    </row>
    <row r="8" spans="1:8" ht="18.75" customHeight="1" x14ac:dyDescent="0.45">
      <c r="A8" s="30">
        <v>6</v>
      </c>
      <c r="B8" s="54"/>
      <c r="C8" s="55" t="s">
        <v>74</v>
      </c>
      <c r="D8" s="30">
        <v>1</v>
      </c>
      <c r="E8" s="15" t="s">
        <v>75</v>
      </c>
      <c r="F8" s="29"/>
      <c r="G8" s="23"/>
      <c r="H8" s="23"/>
    </row>
    <row r="9" spans="1:8" ht="18.75" customHeight="1" x14ac:dyDescent="0.45">
      <c r="A9" s="30">
        <v>7</v>
      </c>
      <c r="B9" s="54"/>
      <c r="C9" s="55"/>
      <c r="D9" s="30">
        <v>2</v>
      </c>
      <c r="E9" s="15" t="s">
        <v>76</v>
      </c>
      <c r="F9" s="29"/>
      <c r="G9" s="23"/>
      <c r="H9" s="23"/>
    </row>
    <row r="10" spans="1:8" ht="18.75" customHeight="1" x14ac:dyDescent="0.45">
      <c r="A10" s="30">
        <v>8</v>
      </c>
      <c r="B10" s="54"/>
      <c r="C10" s="55"/>
      <c r="D10" s="30">
        <v>3</v>
      </c>
      <c r="E10" s="15" t="s">
        <v>77</v>
      </c>
      <c r="F10" s="29"/>
      <c r="G10" s="23"/>
      <c r="H10" s="23"/>
    </row>
    <row r="11" spans="1:8" ht="18.75" customHeight="1" x14ac:dyDescent="0.45">
      <c r="A11" s="30">
        <v>9</v>
      </c>
      <c r="B11" s="54" t="s">
        <v>78</v>
      </c>
      <c r="C11" s="55" t="s">
        <v>79</v>
      </c>
      <c r="D11" s="30">
        <v>1</v>
      </c>
      <c r="E11" s="15" t="s">
        <v>80</v>
      </c>
      <c r="F11" s="29"/>
      <c r="G11" s="23"/>
      <c r="H11" s="23"/>
    </row>
    <row r="12" spans="1:8" x14ac:dyDescent="0.45">
      <c r="A12" s="30">
        <v>10</v>
      </c>
      <c r="B12" s="54"/>
      <c r="C12" s="55"/>
      <c r="D12" s="30">
        <v>2</v>
      </c>
      <c r="E12" s="15" t="s">
        <v>81</v>
      </c>
      <c r="F12" s="29"/>
      <c r="G12" s="23"/>
      <c r="H12" s="23"/>
    </row>
    <row r="13" spans="1:8" x14ac:dyDescent="0.45">
      <c r="A13" s="30">
        <v>11</v>
      </c>
      <c r="B13" s="54"/>
      <c r="C13" s="55"/>
      <c r="D13" s="30">
        <v>3</v>
      </c>
      <c r="E13" s="15" t="s">
        <v>82</v>
      </c>
      <c r="F13" s="29"/>
      <c r="G13" s="23"/>
      <c r="H13" s="23"/>
    </row>
    <row r="14" spans="1:8" ht="18.75" customHeight="1" x14ac:dyDescent="0.45">
      <c r="A14" s="30">
        <v>12</v>
      </c>
      <c r="B14" s="54"/>
      <c r="C14" s="55" t="s">
        <v>83</v>
      </c>
      <c r="D14" s="30">
        <v>1</v>
      </c>
      <c r="E14" s="15" t="s">
        <v>84</v>
      </c>
      <c r="F14" s="29"/>
      <c r="G14" s="23"/>
      <c r="H14" s="23"/>
    </row>
    <row r="15" spans="1:8" ht="36" x14ac:dyDescent="0.45">
      <c r="A15" s="30">
        <v>13</v>
      </c>
      <c r="B15" s="54"/>
      <c r="C15" s="55"/>
      <c r="D15" s="30">
        <v>2</v>
      </c>
      <c r="E15" s="15" t="s">
        <v>85</v>
      </c>
      <c r="F15" s="29"/>
      <c r="G15" s="23"/>
      <c r="H15" s="23"/>
    </row>
    <row r="16" spans="1:8" ht="18.75" customHeight="1" x14ac:dyDescent="0.45">
      <c r="A16" s="30">
        <v>14</v>
      </c>
      <c r="B16" s="54"/>
      <c r="C16" s="55" t="s">
        <v>86</v>
      </c>
      <c r="D16" s="30">
        <v>1</v>
      </c>
      <c r="E16" s="15" t="s">
        <v>87</v>
      </c>
      <c r="F16" s="29"/>
      <c r="G16" s="23"/>
      <c r="H16" s="23"/>
    </row>
    <row r="17" spans="1:8" ht="18.75" customHeight="1" x14ac:dyDescent="0.45">
      <c r="A17" s="30">
        <v>15</v>
      </c>
      <c r="B17" s="54"/>
      <c r="C17" s="55"/>
      <c r="D17" s="30">
        <v>2</v>
      </c>
      <c r="E17" s="15" t="s">
        <v>88</v>
      </c>
      <c r="F17" s="29"/>
      <c r="G17" s="23"/>
      <c r="H17" s="23"/>
    </row>
    <row r="18" spans="1:8" ht="18.75" customHeight="1" x14ac:dyDescent="0.45">
      <c r="A18" s="30">
        <v>16</v>
      </c>
      <c r="B18" s="54"/>
      <c r="C18" s="55" t="s">
        <v>89</v>
      </c>
      <c r="D18" s="30">
        <v>1</v>
      </c>
      <c r="E18" s="15" t="s">
        <v>90</v>
      </c>
      <c r="F18" s="29"/>
      <c r="G18" s="23"/>
      <c r="H18" s="23"/>
    </row>
    <row r="19" spans="1:8" x14ac:dyDescent="0.45">
      <c r="A19" s="30">
        <v>17</v>
      </c>
      <c r="B19" s="54"/>
      <c r="C19" s="55"/>
      <c r="D19" s="30">
        <v>2</v>
      </c>
      <c r="E19" s="15" t="s">
        <v>91</v>
      </c>
      <c r="F19" s="29"/>
      <c r="G19" s="23"/>
      <c r="H19" s="23"/>
    </row>
    <row r="20" spans="1:8" ht="18.75" customHeight="1" x14ac:dyDescent="0.45">
      <c r="A20" s="30">
        <v>18</v>
      </c>
      <c r="B20" s="54"/>
      <c r="C20" s="55"/>
      <c r="D20" s="30">
        <v>3</v>
      </c>
      <c r="E20" s="15" t="s">
        <v>92</v>
      </c>
      <c r="F20" s="29"/>
      <c r="G20" s="23"/>
      <c r="H20" s="23"/>
    </row>
    <row r="21" spans="1:8" ht="18.75" customHeight="1" x14ac:dyDescent="0.45">
      <c r="A21" s="30">
        <v>19</v>
      </c>
      <c r="B21" s="54"/>
      <c r="C21" s="55" t="s">
        <v>93</v>
      </c>
      <c r="D21" s="30">
        <v>1</v>
      </c>
      <c r="E21" s="15" t="s">
        <v>94</v>
      </c>
      <c r="F21" s="29"/>
      <c r="G21" s="23"/>
      <c r="H21" s="23"/>
    </row>
    <row r="22" spans="1:8" ht="18.75" customHeight="1" x14ac:dyDescent="0.45">
      <c r="A22" s="30">
        <v>20</v>
      </c>
      <c r="B22" s="54"/>
      <c r="C22" s="55"/>
      <c r="D22" s="30">
        <v>2</v>
      </c>
      <c r="E22" s="15" t="s">
        <v>95</v>
      </c>
      <c r="F22" s="29"/>
      <c r="G22" s="23"/>
      <c r="H22" s="23"/>
    </row>
    <row r="23" spans="1:8" ht="18.75" customHeight="1" x14ac:dyDescent="0.45">
      <c r="A23" s="30">
        <v>21</v>
      </c>
      <c r="B23" s="54"/>
      <c r="C23" s="55"/>
      <c r="D23" s="30">
        <v>3</v>
      </c>
      <c r="E23" s="15" t="s">
        <v>96</v>
      </c>
      <c r="F23" s="29"/>
      <c r="G23" s="23"/>
      <c r="H23" s="23"/>
    </row>
    <row r="24" spans="1:8" ht="18.75" customHeight="1" x14ac:dyDescent="0.45">
      <c r="A24" s="30">
        <v>22</v>
      </c>
      <c r="B24" s="54" t="s">
        <v>97</v>
      </c>
      <c r="C24" s="55" t="s">
        <v>98</v>
      </c>
      <c r="D24" s="30">
        <v>1</v>
      </c>
      <c r="E24" s="15" t="s">
        <v>99</v>
      </c>
      <c r="F24" s="29"/>
      <c r="G24" s="23"/>
      <c r="H24" s="23"/>
    </row>
    <row r="25" spans="1:8" x14ac:dyDescent="0.45">
      <c r="A25" s="30">
        <v>23</v>
      </c>
      <c r="B25" s="54"/>
      <c r="C25" s="55"/>
      <c r="D25" s="30">
        <v>2</v>
      </c>
      <c r="E25" s="15" t="s">
        <v>100</v>
      </c>
      <c r="F25" s="29"/>
      <c r="G25" s="23"/>
      <c r="H25" s="23"/>
    </row>
    <row r="26" spans="1:8" ht="18.75" customHeight="1" x14ac:dyDescent="0.45">
      <c r="A26" s="30">
        <v>24</v>
      </c>
      <c r="B26" s="54"/>
      <c r="C26" s="55" t="s">
        <v>101</v>
      </c>
      <c r="D26" s="30">
        <v>1</v>
      </c>
      <c r="E26" s="15" t="s">
        <v>102</v>
      </c>
      <c r="F26" s="29"/>
      <c r="G26" s="23"/>
      <c r="H26" s="23"/>
    </row>
    <row r="27" spans="1:8" ht="18.75" customHeight="1" x14ac:dyDescent="0.45">
      <c r="A27" s="30">
        <v>25</v>
      </c>
      <c r="B27" s="54"/>
      <c r="C27" s="55"/>
      <c r="D27" s="30">
        <v>2</v>
      </c>
      <c r="E27" s="15" t="s">
        <v>103</v>
      </c>
      <c r="F27" s="29"/>
      <c r="G27" s="23"/>
      <c r="H27" s="23"/>
    </row>
    <row r="28" spans="1:8" ht="18.75" customHeight="1" x14ac:dyDescent="0.45">
      <c r="A28" s="30">
        <v>26</v>
      </c>
      <c r="B28" s="54"/>
      <c r="C28" s="55" t="s">
        <v>104</v>
      </c>
      <c r="D28" s="30">
        <v>1</v>
      </c>
      <c r="E28" s="15" t="s">
        <v>105</v>
      </c>
      <c r="F28" s="29"/>
      <c r="G28" s="23"/>
      <c r="H28" s="23"/>
    </row>
    <row r="29" spans="1:8" x14ac:dyDescent="0.45">
      <c r="A29" s="30">
        <v>27</v>
      </c>
      <c r="B29" s="54"/>
      <c r="C29" s="55"/>
      <c r="D29" s="30">
        <v>2</v>
      </c>
      <c r="E29" s="15" t="s">
        <v>106</v>
      </c>
      <c r="F29" s="29"/>
      <c r="G29" s="23"/>
      <c r="H29" s="23"/>
    </row>
    <row r="30" spans="1:8" x14ac:dyDescent="0.45">
      <c r="A30" s="30">
        <v>28</v>
      </c>
      <c r="B30" s="54"/>
      <c r="C30" s="55"/>
      <c r="D30" s="30">
        <v>3</v>
      </c>
      <c r="E30" s="15" t="s">
        <v>107</v>
      </c>
      <c r="F30" s="29"/>
      <c r="G30" s="23"/>
      <c r="H30" s="23"/>
    </row>
    <row r="31" spans="1:8" ht="18.75" customHeight="1" x14ac:dyDescent="0.45">
      <c r="A31" s="30">
        <v>29</v>
      </c>
      <c r="B31" s="54"/>
      <c r="C31" s="55" t="s">
        <v>108</v>
      </c>
      <c r="D31" s="30">
        <v>1</v>
      </c>
      <c r="E31" s="15" t="s">
        <v>109</v>
      </c>
      <c r="F31" s="29"/>
      <c r="G31" s="23"/>
      <c r="H31" s="23"/>
    </row>
    <row r="32" spans="1:8" x14ac:dyDescent="0.45">
      <c r="A32" s="30">
        <v>30</v>
      </c>
      <c r="B32" s="54"/>
      <c r="C32" s="55"/>
      <c r="D32" s="30">
        <v>2</v>
      </c>
      <c r="E32" s="15" t="s">
        <v>110</v>
      </c>
      <c r="F32" s="29"/>
      <c r="G32" s="23"/>
      <c r="H32" s="23"/>
    </row>
    <row r="33" spans="1:8" x14ac:dyDescent="0.45">
      <c r="A33" s="30">
        <v>31</v>
      </c>
      <c r="B33" s="54"/>
      <c r="C33" s="55"/>
      <c r="D33" s="30">
        <v>3</v>
      </c>
      <c r="E33" s="15" t="s">
        <v>111</v>
      </c>
      <c r="F33" s="29"/>
      <c r="G33" s="23"/>
      <c r="H33" s="23"/>
    </row>
    <row r="34" spans="1:8" x14ac:dyDescent="0.45">
      <c r="A34" s="30">
        <v>32</v>
      </c>
      <c r="B34" s="54"/>
      <c r="C34" s="55" t="s">
        <v>112</v>
      </c>
      <c r="D34" s="30">
        <v>1</v>
      </c>
      <c r="E34" s="15" t="s">
        <v>113</v>
      </c>
      <c r="F34" s="29"/>
      <c r="G34" s="23"/>
      <c r="H34" s="23"/>
    </row>
    <row r="35" spans="1:8" ht="18.75" customHeight="1" x14ac:dyDescent="0.45">
      <c r="A35" s="30">
        <v>33</v>
      </c>
      <c r="B35" s="54"/>
      <c r="C35" s="55"/>
      <c r="D35" s="30">
        <v>2</v>
      </c>
      <c r="E35" s="15" t="s">
        <v>114</v>
      </c>
      <c r="F35" s="29"/>
      <c r="G35" s="23"/>
      <c r="H35" s="23"/>
    </row>
    <row r="36" spans="1:8" x14ac:dyDescent="0.45">
      <c r="A36" s="30">
        <v>34</v>
      </c>
      <c r="B36" s="54"/>
      <c r="C36" s="55"/>
      <c r="D36" s="30">
        <v>3</v>
      </c>
      <c r="E36" s="15" t="s">
        <v>115</v>
      </c>
      <c r="F36" s="29"/>
      <c r="G36" s="23"/>
      <c r="H36" s="23"/>
    </row>
    <row r="37" spans="1:8" x14ac:dyDescent="0.45">
      <c r="A37" s="30">
        <v>35</v>
      </c>
      <c r="B37" s="60" t="s">
        <v>116</v>
      </c>
      <c r="C37" s="55" t="s">
        <v>116</v>
      </c>
      <c r="D37" s="30">
        <v>1</v>
      </c>
      <c r="E37" s="15" t="s">
        <v>117</v>
      </c>
      <c r="F37" s="29"/>
      <c r="G37" s="23"/>
      <c r="H37" s="23"/>
    </row>
    <row r="38" spans="1:8" x14ac:dyDescent="0.45">
      <c r="A38" s="30">
        <v>36</v>
      </c>
      <c r="B38" s="55"/>
      <c r="C38" s="55"/>
      <c r="D38" s="30">
        <v>2</v>
      </c>
      <c r="E38" s="15" t="s">
        <v>118</v>
      </c>
      <c r="F38" s="29"/>
      <c r="G38" s="23"/>
      <c r="H38" s="23"/>
    </row>
    <row r="39" spans="1:8" ht="18.75" customHeight="1" x14ac:dyDescent="0.45">
      <c r="A39" s="30">
        <v>37</v>
      </c>
      <c r="B39" s="54" t="s">
        <v>119</v>
      </c>
      <c r="C39" s="55" t="s">
        <v>120</v>
      </c>
      <c r="D39" s="30">
        <v>1</v>
      </c>
      <c r="E39" s="15" t="s">
        <v>121</v>
      </c>
      <c r="F39" s="29"/>
      <c r="G39" s="23"/>
      <c r="H39" s="23"/>
    </row>
    <row r="40" spans="1:8" x14ac:dyDescent="0.45">
      <c r="A40" s="30">
        <v>38</v>
      </c>
      <c r="B40" s="54"/>
      <c r="C40" s="55"/>
      <c r="D40" s="30">
        <v>2</v>
      </c>
      <c r="E40" s="15" t="s">
        <v>122</v>
      </c>
      <c r="F40" s="29"/>
      <c r="G40" s="23"/>
      <c r="H40" s="23"/>
    </row>
    <row r="41" spans="1:8" x14ac:dyDescent="0.45">
      <c r="A41" s="30">
        <v>39</v>
      </c>
      <c r="B41" s="54"/>
      <c r="C41" s="55"/>
      <c r="D41" s="30">
        <v>3</v>
      </c>
      <c r="E41" s="15" t="s">
        <v>123</v>
      </c>
      <c r="F41" s="29"/>
      <c r="G41" s="23"/>
      <c r="H41" s="23"/>
    </row>
    <row r="42" spans="1:8" x14ac:dyDescent="0.45">
      <c r="A42" s="30">
        <v>40</v>
      </c>
      <c r="B42" s="54"/>
      <c r="C42" s="55" t="s">
        <v>124</v>
      </c>
      <c r="D42" s="30">
        <v>1</v>
      </c>
      <c r="E42" s="15" t="s">
        <v>125</v>
      </c>
      <c r="F42" s="29"/>
      <c r="G42" s="23"/>
      <c r="H42" s="23"/>
    </row>
    <row r="43" spans="1:8" ht="18.75" customHeight="1" x14ac:dyDescent="0.45">
      <c r="A43" s="30">
        <v>41</v>
      </c>
      <c r="B43" s="54"/>
      <c r="C43" s="55"/>
      <c r="D43" s="30">
        <v>2</v>
      </c>
      <c r="E43" s="15" t="s">
        <v>126</v>
      </c>
      <c r="F43" s="29"/>
      <c r="G43" s="23"/>
      <c r="H43" s="23"/>
    </row>
    <row r="44" spans="1:8" x14ac:dyDescent="0.45">
      <c r="A44" s="30">
        <v>42</v>
      </c>
      <c r="B44" s="60" t="s">
        <v>127</v>
      </c>
      <c r="C44" s="55" t="s">
        <v>127</v>
      </c>
      <c r="D44" s="30">
        <v>1</v>
      </c>
      <c r="E44" s="15" t="s">
        <v>128</v>
      </c>
      <c r="F44" s="29"/>
      <c r="G44" s="23"/>
      <c r="H44" s="23"/>
    </row>
    <row r="45" spans="1:8" x14ac:dyDescent="0.45">
      <c r="A45" s="30">
        <v>43</v>
      </c>
      <c r="B45" s="55"/>
      <c r="C45" s="55"/>
      <c r="D45" s="30">
        <v>2</v>
      </c>
      <c r="E45" s="15" t="s">
        <v>129</v>
      </c>
      <c r="F45" s="29"/>
      <c r="G45" s="23"/>
      <c r="H45" s="23"/>
    </row>
    <row r="46" spans="1:8" x14ac:dyDescent="0.45">
      <c r="A46" s="30">
        <v>44</v>
      </c>
      <c r="B46" s="55"/>
      <c r="C46" s="55"/>
      <c r="D46" s="30">
        <v>3</v>
      </c>
      <c r="E46" s="15" t="s">
        <v>130</v>
      </c>
      <c r="F46" s="29"/>
      <c r="G46" s="23"/>
      <c r="H46" s="23"/>
    </row>
    <row r="47" spans="1:8" x14ac:dyDescent="0.45">
      <c r="A47" s="30">
        <v>45</v>
      </c>
      <c r="B47" s="55" t="s">
        <v>131</v>
      </c>
      <c r="C47" s="55" t="s">
        <v>132</v>
      </c>
      <c r="D47" s="30">
        <v>1</v>
      </c>
      <c r="E47" s="15" t="s">
        <v>133</v>
      </c>
      <c r="F47" s="29"/>
      <c r="G47" s="23"/>
      <c r="H47" s="23"/>
    </row>
    <row r="48" spans="1:8" x14ac:dyDescent="0.45">
      <c r="A48" s="30">
        <v>46</v>
      </c>
      <c r="B48" s="55"/>
      <c r="C48" s="55"/>
      <c r="D48" s="30">
        <v>2</v>
      </c>
      <c r="E48" s="15" t="s">
        <v>134</v>
      </c>
      <c r="F48" s="29"/>
      <c r="G48" s="23"/>
      <c r="H48" s="23"/>
    </row>
    <row r="49" spans="1:8" x14ac:dyDescent="0.45">
      <c r="A49" s="30">
        <v>47</v>
      </c>
      <c r="B49" s="55"/>
      <c r="C49" s="55"/>
      <c r="D49" s="30">
        <v>3</v>
      </c>
      <c r="E49" s="15" t="s">
        <v>135</v>
      </c>
      <c r="F49" s="29"/>
      <c r="G49" s="23"/>
      <c r="H49" s="23"/>
    </row>
    <row r="50" spans="1:8" x14ac:dyDescent="0.45">
      <c r="A50" s="30">
        <v>48</v>
      </c>
      <c r="B50" s="55" t="s">
        <v>136</v>
      </c>
      <c r="C50" s="55" t="s">
        <v>136</v>
      </c>
      <c r="D50" s="30">
        <v>1</v>
      </c>
      <c r="E50" s="15" t="s">
        <v>137</v>
      </c>
      <c r="F50" s="29"/>
      <c r="G50" s="23"/>
      <c r="H50" s="23"/>
    </row>
    <row r="51" spans="1:8" x14ac:dyDescent="0.45">
      <c r="A51" s="30">
        <v>49</v>
      </c>
      <c r="B51" s="55"/>
      <c r="C51" s="55"/>
      <c r="D51" s="30">
        <v>2</v>
      </c>
      <c r="E51" s="15" t="s">
        <v>138</v>
      </c>
      <c r="F51" s="29"/>
      <c r="G51" s="23"/>
      <c r="H51" s="23"/>
    </row>
    <row r="52" spans="1:8" x14ac:dyDescent="0.45">
      <c r="A52" s="30">
        <v>50</v>
      </c>
      <c r="B52" s="55" t="s">
        <v>139</v>
      </c>
      <c r="C52" s="55" t="s">
        <v>139</v>
      </c>
      <c r="D52" s="30">
        <v>1</v>
      </c>
      <c r="E52" s="15" t="s">
        <v>140</v>
      </c>
      <c r="F52" s="29"/>
      <c r="G52" s="23"/>
      <c r="H52" s="23"/>
    </row>
    <row r="53" spans="1:8" x14ac:dyDescent="0.45">
      <c r="A53" s="30">
        <v>51</v>
      </c>
      <c r="B53" s="55"/>
      <c r="C53" s="55"/>
      <c r="D53" s="30">
        <v>2</v>
      </c>
      <c r="E53" s="15" t="s">
        <v>141</v>
      </c>
      <c r="F53" s="29"/>
      <c r="G53" s="23"/>
      <c r="H53" s="23"/>
    </row>
    <row r="54" spans="1:8" x14ac:dyDescent="0.45">
      <c r="A54" s="30">
        <v>52</v>
      </c>
      <c r="B54" s="57" t="s">
        <v>142</v>
      </c>
      <c r="C54" s="57" t="s">
        <v>143</v>
      </c>
      <c r="D54" s="30">
        <v>1</v>
      </c>
      <c r="E54" s="15" t="s">
        <v>144</v>
      </c>
      <c r="F54" s="29"/>
      <c r="G54" s="23"/>
      <c r="H54" s="23"/>
    </row>
    <row r="55" spans="1:8" ht="18.75" customHeight="1" x14ac:dyDescent="0.45">
      <c r="A55" s="30">
        <v>53</v>
      </c>
      <c r="B55" s="57"/>
      <c r="C55" s="57"/>
      <c r="D55" s="30">
        <v>2</v>
      </c>
      <c r="E55" s="15" t="s">
        <v>145</v>
      </c>
      <c r="F55" s="29"/>
      <c r="G55" s="23"/>
      <c r="H55" s="23"/>
    </row>
    <row r="56" spans="1:8" x14ac:dyDescent="0.45">
      <c r="A56" s="30">
        <v>54</v>
      </c>
      <c r="B56" s="59" t="s">
        <v>146</v>
      </c>
      <c r="C56" s="55" t="s">
        <v>147</v>
      </c>
      <c r="D56" s="30">
        <v>1</v>
      </c>
      <c r="E56" s="15" t="s">
        <v>148</v>
      </c>
      <c r="F56" s="29"/>
      <c r="G56" s="23"/>
      <c r="H56" s="23"/>
    </row>
    <row r="57" spans="1:8" ht="18.75" customHeight="1" x14ac:dyDescent="0.45">
      <c r="A57" s="30">
        <v>55</v>
      </c>
      <c r="B57" s="59"/>
      <c r="C57" s="55"/>
      <c r="D57" s="30">
        <v>2</v>
      </c>
      <c r="E57" s="15" t="s">
        <v>149</v>
      </c>
      <c r="F57" s="29"/>
      <c r="G57" s="23"/>
      <c r="H57" s="23"/>
    </row>
    <row r="58" spans="1:8" x14ac:dyDescent="0.45">
      <c r="A58" s="30">
        <v>56</v>
      </c>
      <c r="B58" s="59"/>
      <c r="C58" s="55"/>
      <c r="D58" s="30">
        <v>3</v>
      </c>
      <c r="E58" s="15" t="s">
        <v>150</v>
      </c>
      <c r="F58" s="29"/>
      <c r="G58" s="23"/>
      <c r="H58" s="23"/>
    </row>
    <row r="59" spans="1:8" ht="18.75" customHeight="1" x14ac:dyDescent="0.45">
      <c r="A59" s="30">
        <v>57</v>
      </c>
      <c r="B59" s="59"/>
      <c r="C59" s="55" t="s">
        <v>151</v>
      </c>
      <c r="D59" s="30">
        <v>1</v>
      </c>
      <c r="E59" s="15" t="s">
        <v>152</v>
      </c>
      <c r="F59" s="29"/>
      <c r="G59" s="23"/>
      <c r="H59" s="23"/>
    </row>
    <row r="60" spans="1:8" x14ac:dyDescent="0.45">
      <c r="A60" s="30">
        <v>58</v>
      </c>
      <c r="B60" s="59"/>
      <c r="C60" s="55"/>
      <c r="D60" s="30">
        <v>2</v>
      </c>
      <c r="E60" s="15" t="s">
        <v>153</v>
      </c>
      <c r="F60" s="29"/>
      <c r="G60" s="23"/>
      <c r="H60" s="23"/>
    </row>
    <row r="61" spans="1:8" x14ac:dyDescent="0.45">
      <c r="A61" s="30">
        <v>59</v>
      </c>
      <c r="B61" s="59"/>
      <c r="C61" s="55"/>
      <c r="D61" s="30">
        <v>3</v>
      </c>
      <c r="E61" s="15" t="s">
        <v>154</v>
      </c>
      <c r="F61" s="29"/>
      <c r="G61" s="23"/>
      <c r="H61" s="23"/>
    </row>
    <row r="62" spans="1:8" x14ac:dyDescent="0.45">
      <c r="A62" s="30">
        <v>60</v>
      </c>
      <c r="B62" s="54" t="s">
        <v>155</v>
      </c>
      <c r="C62" s="55" t="s">
        <v>156</v>
      </c>
      <c r="D62" s="30">
        <v>1</v>
      </c>
      <c r="E62" s="15" t="s">
        <v>157</v>
      </c>
      <c r="F62" s="29"/>
      <c r="G62" s="23"/>
      <c r="H62" s="23"/>
    </row>
    <row r="63" spans="1:8" ht="18.75" customHeight="1" x14ac:dyDescent="0.45">
      <c r="A63" s="30">
        <v>61</v>
      </c>
      <c r="B63" s="54"/>
      <c r="C63" s="55"/>
      <c r="D63" s="30">
        <v>2</v>
      </c>
      <c r="E63" s="15" t="s">
        <v>158</v>
      </c>
      <c r="F63" s="29"/>
      <c r="G63" s="23"/>
      <c r="H63" s="23"/>
    </row>
    <row r="64" spans="1:8" x14ac:dyDescent="0.45">
      <c r="A64" s="30">
        <v>62</v>
      </c>
      <c r="B64" s="54"/>
      <c r="C64" s="55"/>
      <c r="D64" s="30">
        <v>3</v>
      </c>
      <c r="E64" s="15" t="s">
        <v>159</v>
      </c>
      <c r="F64" s="29"/>
      <c r="G64" s="23"/>
      <c r="H64" s="23"/>
    </row>
    <row r="65" spans="1:8" x14ac:dyDescent="0.45">
      <c r="A65" s="30">
        <v>63</v>
      </c>
      <c r="B65" s="54"/>
      <c r="C65" s="55" t="s">
        <v>160</v>
      </c>
      <c r="D65" s="30">
        <v>1</v>
      </c>
      <c r="E65" s="15" t="s">
        <v>161</v>
      </c>
      <c r="F65" s="29"/>
      <c r="G65" s="23"/>
      <c r="H65" s="23"/>
    </row>
    <row r="66" spans="1:8" x14ac:dyDescent="0.45">
      <c r="A66" s="30">
        <v>64</v>
      </c>
      <c r="B66" s="54"/>
      <c r="C66" s="55"/>
      <c r="D66" s="30">
        <v>2</v>
      </c>
      <c r="E66" s="15" t="s">
        <v>162</v>
      </c>
      <c r="F66" s="29"/>
      <c r="G66" s="23"/>
      <c r="H66" s="23"/>
    </row>
    <row r="67" spans="1:8" ht="18.75" customHeight="1" x14ac:dyDescent="0.45">
      <c r="A67" s="30">
        <v>65</v>
      </c>
      <c r="B67" s="54"/>
      <c r="C67" s="55"/>
      <c r="D67" s="30">
        <v>3</v>
      </c>
      <c r="E67" s="15" t="s">
        <v>163</v>
      </c>
      <c r="F67" s="29"/>
      <c r="G67" s="23"/>
      <c r="H67" s="23"/>
    </row>
    <row r="68" spans="1:8" ht="18.75" customHeight="1" x14ac:dyDescent="0.45">
      <c r="A68" s="30">
        <v>66</v>
      </c>
      <c r="B68" s="54"/>
      <c r="C68" s="55" t="s">
        <v>164</v>
      </c>
      <c r="D68" s="30">
        <v>1</v>
      </c>
      <c r="E68" s="15" t="s">
        <v>165</v>
      </c>
      <c r="F68" s="29"/>
      <c r="G68" s="23"/>
      <c r="H68" s="23"/>
    </row>
    <row r="69" spans="1:8" ht="18.75" customHeight="1" x14ac:dyDescent="0.45">
      <c r="A69" s="30">
        <v>67</v>
      </c>
      <c r="B69" s="54"/>
      <c r="C69" s="55"/>
      <c r="D69" s="30">
        <v>2</v>
      </c>
      <c r="E69" s="15" t="s">
        <v>166</v>
      </c>
      <c r="F69" s="29"/>
      <c r="G69" s="23"/>
      <c r="H69" s="23"/>
    </row>
    <row r="70" spans="1:8" x14ac:dyDescent="0.45">
      <c r="A70" s="30">
        <v>68</v>
      </c>
      <c r="B70" s="54"/>
      <c r="C70" s="55"/>
      <c r="D70" s="30">
        <v>3</v>
      </c>
      <c r="E70" s="15" t="s">
        <v>167</v>
      </c>
      <c r="F70" s="29"/>
      <c r="G70" s="23"/>
      <c r="H70" s="23"/>
    </row>
    <row r="71" spans="1:8" ht="18.75" customHeight="1" x14ac:dyDescent="0.45">
      <c r="A71" s="30">
        <v>69</v>
      </c>
      <c r="B71" s="54" t="s">
        <v>168</v>
      </c>
      <c r="C71" s="55" t="s">
        <v>168</v>
      </c>
      <c r="D71" s="30">
        <v>1</v>
      </c>
      <c r="E71" s="15" t="s">
        <v>169</v>
      </c>
      <c r="F71" s="29"/>
      <c r="G71" s="23"/>
      <c r="H71" s="23"/>
    </row>
    <row r="72" spans="1:8" x14ac:dyDescent="0.45">
      <c r="A72" s="30">
        <v>70</v>
      </c>
      <c r="B72" s="54"/>
      <c r="C72" s="55"/>
      <c r="D72" s="30">
        <v>2</v>
      </c>
      <c r="E72" s="15" t="s">
        <v>170</v>
      </c>
      <c r="F72" s="29"/>
      <c r="G72" s="23"/>
      <c r="H72" s="23"/>
    </row>
    <row r="73" spans="1:8" ht="36" x14ac:dyDescent="0.45">
      <c r="A73" s="30">
        <v>71</v>
      </c>
      <c r="B73" s="54"/>
      <c r="C73" s="55"/>
      <c r="D73" s="30">
        <v>3</v>
      </c>
      <c r="E73" s="15" t="s">
        <v>171</v>
      </c>
      <c r="F73" s="29"/>
      <c r="G73" s="23"/>
      <c r="H73" s="23"/>
    </row>
    <row r="74" spans="1:8" x14ac:dyDescent="0.45">
      <c r="A74" s="30">
        <v>72</v>
      </c>
      <c r="B74" s="54"/>
      <c r="C74" s="55" t="s">
        <v>172</v>
      </c>
      <c r="D74" s="30">
        <v>1</v>
      </c>
      <c r="E74" s="15" t="s">
        <v>173</v>
      </c>
      <c r="F74" s="29"/>
      <c r="G74" s="23"/>
      <c r="H74" s="23"/>
    </row>
    <row r="75" spans="1:8" x14ac:dyDescent="0.45">
      <c r="A75" s="30">
        <v>73</v>
      </c>
      <c r="B75" s="54"/>
      <c r="C75" s="55"/>
      <c r="D75" s="30">
        <v>2</v>
      </c>
      <c r="E75" s="15" t="s">
        <v>174</v>
      </c>
      <c r="F75" s="29"/>
      <c r="G75" s="23"/>
      <c r="H75" s="23"/>
    </row>
    <row r="76" spans="1:8" x14ac:dyDescent="0.45">
      <c r="A76" s="30">
        <v>74</v>
      </c>
      <c r="B76" s="54" t="s">
        <v>175</v>
      </c>
      <c r="C76" s="55" t="s">
        <v>176</v>
      </c>
      <c r="D76" s="30">
        <v>1</v>
      </c>
      <c r="E76" s="15" t="s">
        <v>177</v>
      </c>
      <c r="F76" s="29"/>
      <c r="G76" s="23"/>
      <c r="H76" s="23"/>
    </row>
    <row r="77" spans="1:8" ht="36" x14ac:dyDescent="0.45">
      <c r="A77" s="30">
        <v>75</v>
      </c>
      <c r="B77" s="54"/>
      <c r="C77" s="55"/>
      <c r="D77" s="30">
        <v>2</v>
      </c>
      <c r="E77" s="15" t="s">
        <v>178</v>
      </c>
      <c r="F77" s="29"/>
      <c r="G77" s="23"/>
      <c r="H77" s="23"/>
    </row>
    <row r="78" spans="1:8" x14ac:dyDescent="0.45">
      <c r="A78" s="30">
        <v>76</v>
      </c>
      <c r="B78" s="54"/>
      <c r="C78" s="55"/>
      <c r="D78" s="30">
        <v>3</v>
      </c>
      <c r="E78" s="15" t="s">
        <v>179</v>
      </c>
      <c r="F78" s="29"/>
      <c r="G78" s="23"/>
      <c r="H78" s="23"/>
    </row>
    <row r="79" spans="1:8" x14ac:dyDescent="0.45">
      <c r="A79" s="30">
        <v>77</v>
      </c>
      <c r="B79" s="54"/>
      <c r="C79" s="55" t="s">
        <v>180</v>
      </c>
      <c r="D79" s="30">
        <v>1</v>
      </c>
      <c r="E79" s="15" t="s">
        <v>181</v>
      </c>
      <c r="F79" s="23"/>
      <c r="G79" s="23"/>
      <c r="H79" s="23"/>
    </row>
    <row r="80" spans="1:8" x14ac:dyDescent="0.45">
      <c r="A80" s="30">
        <v>78</v>
      </c>
      <c r="B80" s="54"/>
      <c r="C80" s="55"/>
      <c r="D80" s="30">
        <v>2</v>
      </c>
      <c r="E80" s="15" t="s">
        <v>182</v>
      </c>
      <c r="F80" s="23"/>
      <c r="G80" s="23"/>
      <c r="H80" s="23"/>
    </row>
    <row r="81" spans="1:8" x14ac:dyDescent="0.45">
      <c r="A81" s="30">
        <v>79</v>
      </c>
      <c r="B81" s="54"/>
      <c r="C81" s="57" t="s">
        <v>183</v>
      </c>
      <c r="D81" s="30">
        <v>1</v>
      </c>
      <c r="E81" s="15" t="s">
        <v>184</v>
      </c>
      <c r="F81" s="23"/>
      <c r="G81" s="23"/>
      <c r="H81" s="23"/>
    </row>
    <row r="82" spans="1:8" x14ac:dyDescent="0.45">
      <c r="A82" s="30">
        <v>80</v>
      </c>
      <c r="B82" s="54"/>
      <c r="C82" s="57"/>
      <c r="D82" s="30">
        <v>2</v>
      </c>
      <c r="E82" s="15" t="s">
        <v>185</v>
      </c>
      <c r="F82" s="23"/>
      <c r="G82" s="23"/>
      <c r="H82" s="23"/>
    </row>
    <row r="83" spans="1:8" ht="40.799999999999997" x14ac:dyDescent="0.45">
      <c r="A83" s="30">
        <v>81</v>
      </c>
      <c r="B83" s="54"/>
      <c r="C83" s="31" t="s">
        <v>186</v>
      </c>
      <c r="D83" s="30">
        <v>1</v>
      </c>
      <c r="E83" s="15" t="s">
        <v>187</v>
      </c>
      <c r="F83" s="23"/>
      <c r="G83" s="23"/>
      <c r="H83" s="23"/>
    </row>
    <row r="84" spans="1:8" x14ac:dyDescent="0.45">
      <c r="A84" s="30">
        <v>82</v>
      </c>
      <c r="B84" s="54" t="s">
        <v>188</v>
      </c>
      <c r="C84" s="55" t="s">
        <v>189</v>
      </c>
      <c r="D84" s="30">
        <v>1</v>
      </c>
      <c r="E84" s="15" t="s">
        <v>190</v>
      </c>
      <c r="F84" s="23"/>
      <c r="G84" s="23"/>
      <c r="H84" s="23"/>
    </row>
    <row r="85" spans="1:8" x14ac:dyDescent="0.45">
      <c r="A85" s="30">
        <v>83</v>
      </c>
      <c r="B85" s="54"/>
      <c r="C85" s="55"/>
      <c r="D85" s="30">
        <v>2</v>
      </c>
      <c r="E85" s="15" t="s">
        <v>191</v>
      </c>
      <c r="F85" s="23"/>
      <c r="G85" s="23"/>
      <c r="H85" s="23"/>
    </row>
    <row r="86" spans="1:8" ht="36" x14ac:dyDescent="0.45">
      <c r="A86" s="30">
        <v>84</v>
      </c>
      <c r="B86" s="54"/>
      <c r="C86" s="55" t="s">
        <v>192</v>
      </c>
      <c r="D86" s="30">
        <v>1</v>
      </c>
      <c r="E86" s="15" t="s">
        <v>193</v>
      </c>
      <c r="F86" s="23"/>
      <c r="G86" s="23"/>
      <c r="H86" s="23"/>
    </row>
    <row r="87" spans="1:8" x14ac:dyDescent="0.45">
      <c r="A87" s="30">
        <v>85</v>
      </c>
      <c r="B87" s="54"/>
      <c r="C87" s="55"/>
      <c r="D87" s="30">
        <v>2</v>
      </c>
      <c r="E87" s="15" t="s">
        <v>194</v>
      </c>
      <c r="F87" s="23"/>
      <c r="G87" s="23"/>
      <c r="H87" s="23"/>
    </row>
    <row r="88" spans="1:8" x14ac:dyDescent="0.45">
      <c r="A88" s="30">
        <v>86</v>
      </c>
      <c r="B88" s="54"/>
      <c r="C88" s="55"/>
      <c r="D88" s="30">
        <v>3</v>
      </c>
      <c r="E88" s="15" t="s">
        <v>195</v>
      </c>
      <c r="F88" s="23"/>
      <c r="G88" s="23"/>
      <c r="H88" s="23"/>
    </row>
    <row r="89" spans="1:8" x14ac:dyDescent="0.45">
      <c r="A89" s="30">
        <v>87</v>
      </c>
      <c r="B89" s="54"/>
      <c r="C89" s="31" t="s">
        <v>196</v>
      </c>
      <c r="D89" s="30">
        <v>1</v>
      </c>
      <c r="E89" s="15" t="s">
        <v>197</v>
      </c>
      <c r="F89" s="23"/>
      <c r="G89" s="23"/>
      <c r="H89" s="23"/>
    </row>
    <row r="90" spans="1:8" x14ac:dyDescent="0.45">
      <c r="A90" s="30">
        <v>88</v>
      </c>
      <c r="B90" s="56" t="s">
        <v>198</v>
      </c>
      <c r="C90" s="57" t="s">
        <v>198</v>
      </c>
      <c r="D90" s="30">
        <v>1</v>
      </c>
      <c r="E90" s="15" t="s">
        <v>199</v>
      </c>
      <c r="F90" s="23"/>
      <c r="G90" s="23"/>
      <c r="H90" s="23"/>
    </row>
    <row r="91" spans="1:8" x14ac:dyDescent="0.45">
      <c r="A91" s="30">
        <v>89</v>
      </c>
      <c r="B91" s="57"/>
      <c r="C91" s="57"/>
      <c r="D91" s="30">
        <v>2</v>
      </c>
      <c r="E91" s="15" t="s">
        <v>200</v>
      </c>
      <c r="F91" s="23"/>
      <c r="G91" s="23"/>
      <c r="H91" s="23"/>
    </row>
    <row r="92" spans="1:8" x14ac:dyDescent="0.45">
      <c r="A92" s="30">
        <v>90</v>
      </c>
      <c r="B92" s="60" t="s">
        <v>201</v>
      </c>
      <c r="C92" s="55" t="s">
        <v>202</v>
      </c>
      <c r="D92" s="30">
        <v>1</v>
      </c>
      <c r="E92" s="15" t="s">
        <v>203</v>
      </c>
      <c r="F92" s="23"/>
      <c r="G92" s="23"/>
      <c r="H92" s="23"/>
    </row>
    <row r="93" spans="1:8" x14ac:dyDescent="0.45">
      <c r="A93" s="30">
        <v>91</v>
      </c>
      <c r="B93" s="55"/>
      <c r="C93" s="55"/>
      <c r="D93" s="30">
        <v>2</v>
      </c>
      <c r="E93" s="15" t="s">
        <v>204</v>
      </c>
      <c r="F93" s="23"/>
      <c r="G93" s="23"/>
      <c r="H93" s="23"/>
    </row>
    <row r="94" spans="1:8" x14ac:dyDescent="0.45">
      <c r="A94" s="30">
        <v>92</v>
      </c>
      <c r="B94" s="55"/>
      <c r="C94" s="55"/>
      <c r="D94" s="30">
        <v>3</v>
      </c>
      <c r="E94" s="15" t="s">
        <v>205</v>
      </c>
      <c r="F94" s="23"/>
      <c r="G94" s="23"/>
      <c r="H94" s="23"/>
    </row>
    <row r="95" spans="1:8" x14ac:dyDescent="0.45">
      <c r="A95" s="30">
        <v>93</v>
      </c>
      <c r="B95" s="55"/>
      <c r="C95" s="55" t="s">
        <v>206</v>
      </c>
      <c r="D95" s="30">
        <v>1</v>
      </c>
      <c r="E95" s="15" t="s">
        <v>207</v>
      </c>
      <c r="F95" s="23"/>
      <c r="G95" s="23"/>
      <c r="H95" s="23"/>
    </row>
    <row r="96" spans="1:8" x14ac:dyDescent="0.45">
      <c r="A96" s="30">
        <v>94</v>
      </c>
      <c r="B96" s="55"/>
      <c r="C96" s="55"/>
      <c r="D96" s="30">
        <v>2</v>
      </c>
      <c r="E96" s="15" t="s">
        <v>208</v>
      </c>
      <c r="F96" s="23"/>
      <c r="G96" s="23"/>
      <c r="H96" s="23"/>
    </row>
    <row r="97" spans="1:8" x14ac:dyDescent="0.45">
      <c r="A97" s="30">
        <v>95</v>
      </c>
      <c r="B97" s="55"/>
      <c r="C97" s="55"/>
      <c r="D97" s="30">
        <v>3</v>
      </c>
      <c r="E97" s="15" t="s">
        <v>209</v>
      </c>
      <c r="F97" s="23"/>
      <c r="G97" s="23"/>
      <c r="H97" s="23"/>
    </row>
    <row r="98" spans="1:8" x14ac:dyDescent="0.45">
      <c r="A98" s="30">
        <v>96</v>
      </c>
      <c r="B98" s="56" t="s">
        <v>210</v>
      </c>
      <c r="C98" s="57" t="s">
        <v>211</v>
      </c>
      <c r="D98" s="30">
        <v>1</v>
      </c>
      <c r="E98" s="15" t="s">
        <v>212</v>
      </c>
      <c r="F98" s="23"/>
      <c r="G98" s="23"/>
      <c r="H98" s="23"/>
    </row>
    <row r="99" spans="1:8" x14ac:dyDescent="0.45">
      <c r="A99" s="30">
        <v>97</v>
      </c>
      <c r="B99" s="57"/>
      <c r="C99" s="57"/>
      <c r="D99" s="30">
        <v>2</v>
      </c>
      <c r="E99" s="15" t="s">
        <v>213</v>
      </c>
      <c r="F99" s="23"/>
      <c r="G99" s="23"/>
      <c r="H99" s="23"/>
    </row>
    <row r="100" spans="1:8" x14ac:dyDescent="0.45">
      <c r="A100" s="43">
        <v>98</v>
      </c>
      <c r="B100" s="58" t="s">
        <v>214</v>
      </c>
      <c r="C100" s="55" t="s">
        <v>215</v>
      </c>
      <c r="D100" s="43">
        <v>1</v>
      </c>
      <c r="E100" s="15" t="s">
        <v>216</v>
      </c>
      <c r="F100" s="23"/>
      <c r="G100" s="23"/>
      <c r="H100" s="23"/>
    </row>
    <row r="101" spans="1:8" x14ac:dyDescent="0.45">
      <c r="A101" s="43">
        <v>99</v>
      </c>
      <c r="B101" s="59"/>
      <c r="C101" s="55"/>
      <c r="D101" s="43">
        <v>2</v>
      </c>
      <c r="E101" s="15" t="s">
        <v>217</v>
      </c>
      <c r="F101" s="23"/>
      <c r="G101" s="23"/>
      <c r="H101" s="23"/>
    </row>
    <row r="102" spans="1:8" x14ac:dyDescent="0.45">
      <c r="A102" s="43">
        <v>100</v>
      </c>
      <c r="B102" s="59"/>
      <c r="C102" s="55" t="s">
        <v>218</v>
      </c>
      <c r="D102" s="43">
        <v>1</v>
      </c>
      <c r="E102" s="15" t="s">
        <v>219</v>
      </c>
      <c r="F102" s="23"/>
      <c r="G102" s="23"/>
      <c r="H102" s="23"/>
    </row>
    <row r="103" spans="1:8" x14ac:dyDescent="0.45">
      <c r="A103" s="43">
        <v>101</v>
      </c>
      <c r="B103" s="59"/>
      <c r="C103" s="55"/>
      <c r="D103" s="43">
        <v>2</v>
      </c>
      <c r="E103" s="15" t="s">
        <v>220</v>
      </c>
      <c r="F103" s="23"/>
      <c r="G103" s="23"/>
      <c r="H103" s="23"/>
    </row>
    <row r="104" spans="1:8" x14ac:dyDescent="0.45">
      <c r="A104" s="43">
        <v>102</v>
      </c>
      <c r="B104" s="59"/>
      <c r="C104" s="55"/>
      <c r="D104" s="43">
        <v>3</v>
      </c>
      <c r="E104" s="15" t="s">
        <v>221</v>
      </c>
      <c r="F104" s="23"/>
      <c r="G104" s="23"/>
      <c r="H104" s="23"/>
    </row>
    <row r="105" spans="1:8" ht="36" x14ac:dyDescent="0.45">
      <c r="A105" s="43">
        <v>103</v>
      </c>
      <c r="B105" s="59"/>
      <c r="C105" s="31" t="s">
        <v>222</v>
      </c>
      <c r="D105" s="43">
        <v>1</v>
      </c>
      <c r="E105" s="15" t="s">
        <v>345</v>
      </c>
      <c r="F105" s="23"/>
      <c r="G105" s="23"/>
      <c r="H105" s="23"/>
    </row>
    <row r="106" spans="1:8" x14ac:dyDescent="0.45">
      <c r="A106" s="43">
        <v>104</v>
      </c>
      <c r="B106" s="59"/>
      <c r="C106" s="55" t="s">
        <v>223</v>
      </c>
      <c r="D106" s="43">
        <v>1</v>
      </c>
      <c r="E106" s="15" t="s">
        <v>224</v>
      </c>
      <c r="F106" s="23"/>
      <c r="G106" s="23"/>
      <c r="H106" s="23"/>
    </row>
    <row r="107" spans="1:8" x14ac:dyDescent="0.45">
      <c r="A107" s="43">
        <v>105</v>
      </c>
      <c r="B107" s="59"/>
      <c r="C107" s="55"/>
      <c r="D107" s="43">
        <v>2</v>
      </c>
      <c r="E107" s="15" t="s">
        <v>225</v>
      </c>
      <c r="F107" s="23"/>
      <c r="G107" s="23"/>
      <c r="H107" s="23"/>
    </row>
    <row r="108" spans="1:8" x14ac:dyDescent="0.45">
      <c r="A108" s="43">
        <v>106</v>
      </c>
      <c r="B108" s="59"/>
      <c r="C108" s="55"/>
      <c r="D108" s="43">
        <v>3</v>
      </c>
      <c r="E108" s="15" t="s">
        <v>226</v>
      </c>
      <c r="F108" s="23"/>
      <c r="G108" s="23"/>
      <c r="H108" s="23"/>
    </row>
    <row r="109" spans="1:8" x14ac:dyDescent="0.45">
      <c r="A109" s="43">
        <v>107</v>
      </c>
      <c r="B109" s="59"/>
      <c r="C109" s="55" t="s">
        <v>227</v>
      </c>
      <c r="D109" s="43">
        <v>1</v>
      </c>
      <c r="E109" s="15" t="s">
        <v>228</v>
      </c>
      <c r="F109" s="23"/>
      <c r="G109" s="23"/>
      <c r="H109" s="23"/>
    </row>
    <row r="110" spans="1:8" x14ac:dyDescent="0.45">
      <c r="A110" s="43">
        <v>108</v>
      </c>
      <c r="B110" s="59"/>
      <c r="C110" s="55"/>
      <c r="D110" s="43">
        <v>2</v>
      </c>
      <c r="E110" s="15" t="s">
        <v>229</v>
      </c>
      <c r="F110" s="23"/>
      <c r="G110" s="23"/>
      <c r="H110" s="23"/>
    </row>
    <row r="111" spans="1:8" x14ac:dyDescent="0.45">
      <c r="A111" s="43">
        <v>109</v>
      </c>
      <c r="B111" s="54" t="s">
        <v>230</v>
      </c>
      <c r="C111" s="55" t="s">
        <v>231</v>
      </c>
      <c r="D111" s="43">
        <v>1</v>
      </c>
      <c r="E111" s="15" t="s">
        <v>232</v>
      </c>
      <c r="F111" s="23"/>
      <c r="G111" s="23"/>
      <c r="H111" s="23"/>
    </row>
    <row r="112" spans="1:8" x14ac:dyDescent="0.45">
      <c r="A112" s="43">
        <v>110</v>
      </c>
      <c r="B112" s="54"/>
      <c r="C112" s="55"/>
      <c r="D112" s="43">
        <v>2</v>
      </c>
      <c r="E112" s="15" t="s">
        <v>233</v>
      </c>
      <c r="F112" s="23"/>
      <c r="G112" s="23"/>
      <c r="H112" s="23"/>
    </row>
    <row r="113" spans="1:8" x14ac:dyDescent="0.45">
      <c r="A113" s="43">
        <v>111</v>
      </c>
      <c r="B113" s="54"/>
      <c r="C113" s="55"/>
      <c r="D113" s="43">
        <v>3</v>
      </c>
      <c r="E113" s="15" t="s">
        <v>234</v>
      </c>
      <c r="F113" s="23"/>
      <c r="G113" s="23"/>
      <c r="H113" s="23"/>
    </row>
    <row r="114" spans="1:8" x14ac:dyDescent="0.45">
      <c r="A114" s="43">
        <v>112</v>
      </c>
      <c r="B114" s="54"/>
      <c r="C114" s="55" t="s">
        <v>235</v>
      </c>
      <c r="D114" s="43">
        <v>1</v>
      </c>
      <c r="E114" s="15" t="s">
        <v>236</v>
      </c>
      <c r="F114" s="23"/>
      <c r="G114" s="23"/>
      <c r="H114" s="23"/>
    </row>
    <row r="115" spans="1:8" ht="36" x14ac:dyDescent="0.45">
      <c r="A115" s="43">
        <v>113</v>
      </c>
      <c r="B115" s="54"/>
      <c r="C115" s="55"/>
      <c r="D115" s="43">
        <v>2</v>
      </c>
      <c r="E115" s="15" t="s">
        <v>237</v>
      </c>
      <c r="F115" s="23"/>
      <c r="G115" s="23"/>
      <c r="H115" s="23"/>
    </row>
    <row r="116" spans="1:8" x14ac:dyDescent="0.45">
      <c r="A116" s="43">
        <v>114</v>
      </c>
      <c r="B116" s="54"/>
      <c r="C116" s="55"/>
      <c r="D116" s="43">
        <v>3</v>
      </c>
      <c r="E116" s="15" t="s">
        <v>238</v>
      </c>
      <c r="F116" s="23"/>
      <c r="G116" s="23"/>
      <c r="H116" s="23"/>
    </row>
    <row r="117" spans="1:8" x14ac:dyDescent="0.45">
      <c r="A117" s="43">
        <v>115</v>
      </c>
      <c r="B117" s="54"/>
      <c r="C117" s="55" t="s">
        <v>239</v>
      </c>
      <c r="D117" s="43">
        <v>1</v>
      </c>
      <c r="E117" s="15" t="s">
        <v>240</v>
      </c>
      <c r="F117" s="23"/>
      <c r="G117" s="23"/>
      <c r="H117" s="23"/>
    </row>
    <row r="118" spans="1:8" x14ac:dyDescent="0.45">
      <c r="A118" s="43">
        <v>116</v>
      </c>
      <c r="B118" s="54"/>
      <c r="C118" s="55"/>
      <c r="D118" s="43">
        <v>2</v>
      </c>
      <c r="E118" s="15" t="s">
        <v>241</v>
      </c>
      <c r="F118" s="23"/>
      <c r="G118" s="23"/>
      <c r="H118" s="23"/>
    </row>
    <row r="119" spans="1:8" x14ac:dyDescent="0.45">
      <c r="A119" s="43">
        <v>117</v>
      </c>
      <c r="B119" s="54"/>
      <c r="C119" s="55"/>
      <c r="D119" s="43">
        <v>3</v>
      </c>
      <c r="E119" s="15" t="s">
        <v>242</v>
      </c>
      <c r="F119" s="23"/>
      <c r="G119" s="23"/>
      <c r="H119" s="23"/>
    </row>
    <row r="120" spans="1:8" x14ac:dyDescent="0.45">
      <c r="A120" s="43">
        <v>118</v>
      </c>
      <c r="B120" s="54"/>
      <c r="C120" s="55" t="s">
        <v>243</v>
      </c>
      <c r="D120" s="43">
        <v>1</v>
      </c>
      <c r="E120" s="15" t="s">
        <v>244</v>
      </c>
      <c r="F120" s="23"/>
      <c r="G120" s="23"/>
      <c r="H120" s="23"/>
    </row>
    <row r="121" spans="1:8" x14ac:dyDescent="0.45">
      <c r="A121" s="43">
        <v>119</v>
      </c>
      <c r="B121" s="54"/>
      <c r="C121" s="55"/>
      <c r="D121" s="43">
        <v>2</v>
      </c>
      <c r="E121" s="15" t="s">
        <v>245</v>
      </c>
      <c r="F121" s="23"/>
      <c r="G121" s="23"/>
      <c r="H121" s="23"/>
    </row>
    <row r="122" spans="1:8" x14ac:dyDescent="0.45">
      <c r="A122" s="43">
        <v>120</v>
      </c>
      <c r="B122" s="54"/>
      <c r="C122" s="55"/>
      <c r="D122" s="43">
        <v>3</v>
      </c>
      <c r="E122" s="15" t="s">
        <v>246</v>
      </c>
      <c r="F122" s="23"/>
      <c r="G122" s="23"/>
      <c r="H122" s="23"/>
    </row>
    <row r="123" spans="1:8" ht="36" x14ac:dyDescent="0.45">
      <c r="A123" s="43">
        <v>121</v>
      </c>
      <c r="B123" s="54"/>
      <c r="C123" s="55" t="s">
        <v>247</v>
      </c>
      <c r="D123" s="43">
        <v>1</v>
      </c>
      <c r="E123" s="15" t="s">
        <v>248</v>
      </c>
      <c r="F123" s="23"/>
      <c r="G123" s="23"/>
      <c r="H123" s="23"/>
    </row>
    <row r="124" spans="1:8" x14ac:dyDescent="0.45">
      <c r="A124" s="43">
        <v>122</v>
      </c>
      <c r="B124" s="54"/>
      <c r="C124" s="55"/>
      <c r="D124" s="43">
        <v>2</v>
      </c>
      <c r="E124" s="15" t="s">
        <v>249</v>
      </c>
      <c r="F124" s="23"/>
      <c r="G124" s="23"/>
      <c r="H124" s="23"/>
    </row>
    <row r="125" spans="1:8" x14ac:dyDescent="0.45">
      <c r="A125" s="43">
        <v>123</v>
      </c>
      <c r="B125" s="54"/>
      <c r="C125" s="55"/>
      <c r="D125" s="43">
        <v>3</v>
      </c>
      <c r="E125" s="15" t="s">
        <v>250</v>
      </c>
      <c r="F125" s="23"/>
      <c r="G125" s="23"/>
      <c r="H125" s="23"/>
    </row>
    <row r="126" spans="1:8" x14ac:dyDescent="0.45">
      <c r="A126" s="30">
        <v>124</v>
      </c>
      <c r="B126" s="54" t="s">
        <v>251</v>
      </c>
      <c r="C126" s="55" t="s">
        <v>252</v>
      </c>
      <c r="D126" s="30">
        <v>1</v>
      </c>
      <c r="E126" s="15" t="s">
        <v>253</v>
      </c>
      <c r="F126" s="23"/>
      <c r="G126" s="23"/>
      <c r="H126" s="23"/>
    </row>
    <row r="127" spans="1:8" ht="36" x14ac:dyDescent="0.45">
      <c r="A127" s="30">
        <v>125</v>
      </c>
      <c r="B127" s="54"/>
      <c r="C127" s="55"/>
      <c r="D127" s="30">
        <v>2</v>
      </c>
      <c r="E127" s="15" t="s">
        <v>254</v>
      </c>
      <c r="F127" s="23"/>
      <c r="G127" s="23"/>
      <c r="H127" s="23"/>
    </row>
    <row r="128" spans="1:8" x14ac:dyDescent="0.45">
      <c r="A128" s="30">
        <v>126</v>
      </c>
      <c r="B128" s="54"/>
      <c r="C128" s="55"/>
      <c r="D128" s="30">
        <v>3</v>
      </c>
      <c r="E128" s="15" t="s">
        <v>255</v>
      </c>
      <c r="F128" s="23"/>
      <c r="G128" s="23"/>
      <c r="H128" s="23"/>
    </row>
    <row r="129" spans="1:8" x14ac:dyDescent="0.45">
      <c r="A129" s="30">
        <v>127</v>
      </c>
      <c r="B129" s="54"/>
      <c r="C129" s="55" t="s">
        <v>256</v>
      </c>
      <c r="D129" s="30">
        <v>1</v>
      </c>
      <c r="E129" s="15" t="s">
        <v>257</v>
      </c>
      <c r="F129" s="23"/>
      <c r="G129" s="23"/>
      <c r="H129" s="23"/>
    </row>
    <row r="130" spans="1:8" x14ac:dyDescent="0.45">
      <c r="A130" s="30">
        <v>128</v>
      </c>
      <c r="B130" s="54"/>
      <c r="C130" s="55"/>
      <c r="D130" s="30">
        <v>2</v>
      </c>
      <c r="E130" s="15" t="s">
        <v>258</v>
      </c>
      <c r="F130" s="23"/>
      <c r="G130" s="23"/>
      <c r="H130" s="23"/>
    </row>
    <row r="131" spans="1:8" x14ac:dyDescent="0.45">
      <c r="A131" s="30">
        <v>129</v>
      </c>
      <c r="B131" s="54"/>
      <c r="C131" s="55"/>
      <c r="D131" s="30">
        <v>3</v>
      </c>
      <c r="E131" s="15" t="s">
        <v>259</v>
      </c>
      <c r="F131" s="23"/>
      <c r="G131" s="23"/>
      <c r="H131" s="23"/>
    </row>
    <row r="132" spans="1:8" ht="40.799999999999997" x14ac:dyDescent="0.45">
      <c r="A132" s="30">
        <v>130</v>
      </c>
      <c r="B132" s="54" t="s">
        <v>260</v>
      </c>
      <c r="C132" s="31" t="s">
        <v>261</v>
      </c>
      <c r="D132" s="30">
        <v>1</v>
      </c>
      <c r="E132" s="15" t="s">
        <v>262</v>
      </c>
      <c r="F132" s="23"/>
      <c r="G132" s="23"/>
      <c r="H132" s="23"/>
    </row>
    <row r="133" spans="1:8" x14ac:dyDescent="0.45">
      <c r="A133" s="30">
        <v>131</v>
      </c>
      <c r="B133" s="54"/>
      <c r="C133" s="55" t="s">
        <v>263</v>
      </c>
      <c r="D133" s="30">
        <v>1</v>
      </c>
      <c r="E133" s="15" t="s">
        <v>264</v>
      </c>
      <c r="F133" s="23"/>
      <c r="G133" s="23"/>
      <c r="H133" s="23"/>
    </row>
    <row r="134" spans="1:8" ht="36" x14ac:dyDescent="0.45">
      <c r="A134" s="30">
        <v>132</v>
      </c>
      <c r="B134" s="54"/>
      <c r="C134" s="55"/>
      <c r="D134" s="30">
        <v>2</v>
      </c>
      <c r="E134" s="15" t="s">
        <v>265</v>
      </c>
      <c r="F134" s="23"/>
      <c r="G134" s="23"/>
      <c r="H134" s="23"/>
    </row>
    <row r="135" spans="1:8" ht="36" x14ac:dyDescent="0.45">
      <c r="A135" s="30">
        <v>133</v>
      </c>
      <c r="B135" s="54"/>
      <c r="C135" s="55"/>
      <c r="D135" s="30">
        <v>3</v>
      </c>
      <c r="E135" s="15" t="s">
        <v>266</v>
      </c>
      <c r="F135" s="23"/>
      <c r="G135" s="23"/>
      <c r="H135" s="23"/>
    </row>
    <row r="136" spans="1:8" ht="48.6" x14ac:dyDescent="0.45">
      <c r="A136" s="30">
        <v>134</v>
      </c>
      <c r="B136" s="54"/>
      <c r="C136" s="32" t="s">
        <v>267</v>
      </c>
      <c r="D136" s="30">
        <v>1</v>
      </c>
      <c r="E136" s="15" t="s">
        <v>268</v>
      </c>
      <c r="F136" s="23"/>
      <c r="G136" s="23"/>
      <c r="H136" s="23"/>
    </row>
    <row r="137" spans="1:8" ht="36" x14ac:dyDescent="0.45">
      <c r="A137" s="30">
        <v>135</v>
      </c>
      <c r="B137" s="54"/>
      <c r="C137" s="32" t="s">
        <v>269</v>
      </c>
      <c r="D137" s="30">
        <v>1</v>
      </c>
      <c r="E137" s="15" t="s">
        <v>270</v>
      </c>
      <c r="F137" s="23"/>
      <c r="G137" s="23"/>
      <c r="H137" s="23"/>
    </row>
    <row r="138" spans="1:8" x14ac:dyDescent="0.45">
      <c r="A138" s="43">
        <v>136</v>
      </c>
      <c r="B138" s="54" t="s">
        <v>271</v>
      </c>
      <c r="C138" s="55" t="s">
        <v>272</v>
      </c>
      <c r="D138" s="43">
        <v>1</v>
      </c>
      <c r="E138" s="15" t="s">
        <v>273</v>
      </c>
      <c r="F138" s="23"/>
      <c r="G138" s="23"/>
      <c r="H138" s="23"/>
    </row>
    <row r="139" spans="1:8" ht="36" x14ac:dyDescent="0.45">
      <c r="A139" s="43">
        <v>137</v>
      </c>
      <c r="B139" s="54"/>
      <c r="C139" s="55"/>
      <c r="D139" s="43">
        <v>2</v>
      </c>
      <c r="E139" s="15" t="s">
        <v>352</v>
      </c>
      <c r="F139" s="23"/>
      <c r="G139" s="23"/>
      <c r="H139" s="23"/>
    </row>
    <row r="140" spans="1:8" ht="36" x14ac:dyDescent="0.45">
      <c r="A140" s="43">
        <v>138</v>
      </c>
      <c r="B140" s="54"/>
      <c r="C140" s="55"/>
      <c r="D140" s="43">
        <v>3</v>
      </c>
      <c r="E140" s="15" t="s">
        <v>349</v>
      </c>
      <c r="F140" s="23"/>
      <c r="G140" s="23"/>
      <c r="H140" s="23"/>
    </row>
    <row r="141" spans="1:8" ht="36" x14ac:dyDescent="0.45">
      <c r="A141" s="43">
        <v>139</v>
      </c>
      <c r="B141" s="54"/>
      <c r="C141" s="55" t="s">
        <v>274</v>
      </c>
      <c r="D141" s="43">
        <v>1</v>
      </c>
      <c r="E141" s="15" t="s">
        <v>275</v>
      </c>
      <c r="F141" s="23"/>
      <c r="G141" s="23"/>
      <c r="H141" s="23"/>
    </row>
    <row r="142" spans="1:8" ht="36" x14ac:dyDescent="0.45">
      <c r="A142" s="43">
        <v>140</v>
      </c>
      <c r="B142" s="54"/>
      <c r="C142" s="55"/>
      <c r="D142" s="43">
        <v>2</v>
      </c>
      <c r="E142" s="15" t="s">
        <v>350</v>
      </c>
      <c r="F142" s="23"/>
      <c r="G142" s="23"/>
      <c r="H142" s="23"/>
    </row>
    <row r="143" spans="1:8" ht="36" x14ac:dyDescent="0.45">
      <c r="A143" s="43">
        <v>141</v>
      </c>
      <c r="B143" s="54"/>
      <c r="C143" s="55"/>
      <c r="D143" s="43">
        <v>3</v>
      </c>
      <c r="E143" s="15" t="s">
        <v>351</v>
      </c>
      <c r="F143" s="23"/>
      <c r="G143" s="23"/>
      <c r="H143" s="23"/>
    </row>
    <row r="144" spans="1:8" ht="36" x14ac:dyDescent="0.45">
      <c r="A144" s="43">
        <v>142</v>
      </c>
      <c r="B144" s="54"/>
      <c r="C144" s="55" t="s">
        <v>276</v>
      </c>
      <c r="D144" s="43">
        <v>1</v>
      </c>
      <c r="E144" s="15" t="s">
        <v>353</v>
      </c>
      <c r="F144" s="23"/>
      <c r="G144" s="23"/>
      <c r="H144" s="23"/>
    </row>
    <row r="145" spans="1:8" ht="36" x14ac:dyDescent="0.45">
      <c r="A145" s="43">
        <v>143</v>
      </c>
      <c r="B145" s="54"/>
      <c r="C145" s="55"/>
      <c r="D145" s="43">
        <v>2</v>
      </c>
      <c r="E145" s="15" t="s">
        <v>354</v>
      </c>
      <c r="F145" s="23"/>
      <c r="G145" s="23"/>
      <c r="H145" s="23"/>
    </row>
    <row r="146" spans="1:8" ht="36" x14ac:dyDescent="0.45">
      <c r="A146" s="43">
        <v>144</v>
      </c>
      <c r="B146" s="54"/>
      <c r="C146" s="55"/>
      <c r="D146" s="43">
        <v>3</v>
      </c>
      <c r="E146" s="15" t="s">
        <v>355</v>
      </c>
      <c r="F146" s="23"/>
      <c r="G146" s="23"/>
      <c r="H146" s="23"/>
    </row>
    <row r="147" spans="1:8" ht="36" x14ac:dyDescent="0.45">
      <c r="A147" s="43">
        <v>145</v>
      </c>
      <c r="B147" s="54"/>
      <c r="C147" s="55" t="s">
        <v>277</v>
      </c>
      <c r="D147" s="43">
        <v>1</v>
      </c>
      <c r="E147" s="15" t="s">
        <v>356</v>
      </c>
      <c r="F147" s="23"/>
      <c r="G147" s="23"/>
      <c r="H147" s="23"/>
    </row>
    <row r="148" spans="1:8" x14ac:dyDescent="0.45">
      <c r="A148" s="43">
        <v>146</v>
      </c>
      <c r="B148" s="54"/>
      <c r="C148" s="55"/>
      <c r="D148" s="43">
        <v>2</v>
      </c>
      <c r="E148" s="15" t="s">
        <v>278</v>
      </c>
      <c r="F148" s="23"/>
      <c r="G148" s="23"/>
      <c r="H148" s="23"/>
    </row>
    <row r="149" spans="1:8" ht="36" x14ac:dyDescent="0.45">
      <c r="A149" s="43">
        <v>147</v>
      </c>
      <c r="B149" s="54"/>
      <c r="C149" s="55" t="s">
        <v>279</v>
      </c>
      <c r="D149" s="43">
        <v>1</v>
      </c>
      <c r="E149" s="15" t="s">
        <v>280</v>
      </c>
      <c r="F149" s="23"/>
      <c r="G149" s="23"/>
      <c r="H149" s="23"/>
    </row>
    <row r="150" spans="1:8" ht="36" x14ac:dyDescent="0.45">
      <c r="A150" s="43">
        <v>148</v>
      </c>
      <c r="B150" s="54"/>
      <c r="C150" s="55"/>
      <c r="D150" s="43">
        <v>2</v>
      </c>
      <c r="E150" s="15" t="s">
        <v>357</v>
      </c>
      <c r="F150" s="23"/>
      <c r="G150" s="23"/>
      <c r="H150" s="23"/>
    </row>
  </sheetData>
  <sheetProtection algorithmName="SHA-512" hashValue="va8T4K4+FZ8AvuY+bRqvohLKMEC6AOgsnYUoos+I7hDFrdqutk7wO6IiJFdSySvOgPihU9cxFHVp/DSTghA2zA==" saltValue="/+3e6oFiNhuipGcgYJYrEA==" spinCount="100000" sheet="1" objects="1" scenarios="1"/>
  <mergeCells count="78">
    <mergeCell ref="B52:B53"/>
    <mergeCell ref="C52:C53"/>
    <mergeCell ref="B54:B55"/>
    <mergeCell ref="C54:C55"/>
    <mergeCell ref="B56:B61"/>
    <mergeCell ref="C56:C58"/>
    <mergeCell ref="C59:C61"/>
    <mergeCell ref="B44:B46"/>
    <mergeCell ref="C44:C46"/>
    <mergeCell ref="B47:B49"/>
    <mergeCell ref="C47:C49"/>
    <mergeCell ref="B50:B51"/>
    <mergeCell ref="C50:C51"/>
    <mergeCell ref="B37:B38"/>
    <mergeCell ref="C37:C38"/>
    <mergeCell ref="B39:B43"/>
    <mergeCell ref="C39:C41"/>
    <mergeCell ref="C42:C43"/>
    <mergeCell ref="A1:H1"/>
    <mergeCell ref="B3:B10"/>
    <mergeCell ref="C3:C5"/>
    <mergeCell ref="C6:C7"/>
    <mergeCell ref="C8:C10"/>
    <mergeCell ref="B24:B36"/>
    <mergeCell ref="C24:C25"/>
    <mergeCell ref="C26:C27"/>
    <mergeCell ref="C28:C30"/>
    <mergeCell ref="C31:C33"/>
    <mergeCell ref="C34:C36"/>
    <mergeCell ref="C18:C20"/>
    <mergeCell ref="C21:C23"/>
    <mergeCell ref="B11:B23"/>
    <mergeCell ref="C11:C13"/>
    <mergeCell ref="C14:C15"/>
    <mergeCell ref="C16:C17"/>
    <mergeCell ref="B62:B70"/>
    <mergeCell ref="C62:C64"/>
    <mergeCell ref="C65:C67"/>
    <mergeCell ref="C68:C70"/>
    <mergeCell ref="B71:B75"/>
    <mergeCell ref="C71:C73"/>
    <mergeCell ref="C74:C75"/>
    <mergeCell ref="B76:B83"/>
    <mergeCell ref="C76:C78"/>
    <mergeCell ref="C79:C80"/>
    <mergeCell ref="C81:C82"/>
    <mergeCell ref="B84:B89"/>
    <mergeCell ref="C84:C85"/>
    <mergeCell ref="C86:C88"/>
    <mergeCell ref="B90:B91"/>
    <mergeCell ref="C90:C91"/>
    <mergeCell ref="B92:B97"/>
    <mergeCell ref="C92:C94"/>
    <mergeCell ref="C95:C97"/>
    <mergeCell ref="B98:B99"/>
    <mergeCell ref="C98:C99"/>
    <mergeCell ref="B100:B110"/>
    <mergeCell ref="C100:C101"/>
    <mergeCell ref="C102:C104"/>
    <mergeCell ref="C106:C108"/>
    <mergeCell ref="C109:C110"/>
    <mergeCell ref="B111:B125"/>
    <mergeCell ref="C111:C113"/>
    <mergeCell ref="C114:C116"/>
    <mergeCell ref="C117:C119"/>
    <mergeCell ref="C120:C122"/>
    <mergeCell ref="C123:C125"/>
    <mergeCell ref="B126:B131"/>
    <mergeCell ref="C126:C128"/>
    <mergeCell ref="C129:C131"/>
    <mergeCell ref="B132:B137"/>
    <mergeCell ref="C133:C135"/>
    <mergeCell ref="B138:B150"/>
    <mergeCell ref="C138:C140"/>
    <mergeCell ref="C141:C143"/>
    <mergeCell ref="C144:C146"/>
    <mergeCell ref="C147:C148"/>
    <mergeCell ref="C149:C150"/>
  </mergeCells>
  <phoneticPr fontId="1"/>
  <dataValidations count="1">
    <dataValidation type="list" allowBlank="1" showInputMessage="1" showErrorMessage="1" sqref="F3:H78 F79:H150">
      <formula1>"〇"</formula1>
    </dataValidation>
  </dataValidations>
  <pageMargins left="0.25" right="0.25" top="0.75" bottom="0.75" header="0.3" footer="0.3"/>
  <pageSetup paperSize="9" scale="98" orientation="portrait" r:id="rId1"/>
  <rowBreaks count="4" manualBreakCount="4">
    <brk id="36" max="16383" man="1"/>
    <brk id="75" max="16383" man="1"/>
    <brk id="110" max="16383" man="1"/>
    <brk id="1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zoomScaleNormal="100" workbookViewId="0">
      <selection activeCell="C4" sqref="C4"/>
    </sheetView>
  </sheetViews>
  <sheetFormatPr defaultRowHeight="18" x14ac:dyDescent="0.45"/>
  <cols>
    <col min="1" max="1" width="8.296875" customWidth="1"/>
    <col min="2" max="2" width="3.5" customWidth="1"/>
    <col min="3" max="3" width="40" customWidth="1"/>
    <col min="4" max="4" width="5.296875" customWidth="1"/>
    <col min="5" max="5" width="9.5" customWidth="1"/>
    <col min="6" max="6" width="4.69921875" customWidth="1"/>
    <col min="7" max="7" width="6.296875" customWidth="1"/>
    <col min="8" max="8" width="15.19921875" customWidth="1"/>
  </cols>
  <sheetData>
    <row r="1" spans="1:8" x14ac:dyDescent="0.45">
      <c r="A1" s="46" t="s">
        <v>451</v>
      </c>
      <c r="B1" s="49"/>
    </row>
    <row r="2" spans="1:8" ht="15" customHeight="1" x14ac:dyDescent="0.45">
      <c r="A2" s="26"/>
      <c r="B2" s="62" t="s">
        <v>54</v>
      </c>
      <c r="C2" s="63"/>
      <c r="D2" s="17" t="s">
        <v>57</v>
      </c>
      <c r="E2" s="17" t="s">
        <v>58</v>
      </c>
      <c r="F2" s="17" t="s">
        <v>56</v>
      </c>
      <c r="G2" s="17" t="s">
        <v>12</v>
      </c>
      <c r="H2" s="40" t="s">
        <v>456</v>
      </c>
    </row>
    <row r="3" spans="1:8" ht="31.5" customHeight="1" x14ac:dyDescent="0.45">
      <c r="A3" s="64" t="s">
        <v>454</v>
      </c>
      <c r="B3" s="50" t="str">
        <f>IF(次の目標!$L$4="日常生活",次の目標!B4,"")</f>
        <v/>
      </c>
      <c r="C3" s="25" t="str">
        <f>IF(次の目標!$L$4="日常生活",次の目標!C4,"")</f>
        <v/>
      </c>
      <c r="D3" s="21" t="str">
        <f>IF(次の目標!$L$4="日常生活",次の目標!M4,"")</f>
        <v/>
      </c>
      <c r="E3" s="21" t="str">
        <f>IF(次の目標!$L$4="日常生活",次の目標!N4,"")</f>
        <v/>
      </c>
      <c r="F3" s="21" t="str">
        <f>IF(次の目標!$L$4="日常生活",次の目標!O4,"")</f>
        <v/>
      </c>
      <c r="G3" s="21" t="str">
        <f>IF(次の目標!$L$4="日常生活",次の目標!G4,"")</f>
        <v/>
      </c>
      <c r="H3" s="21" t="str">
        <f>IF(次の目標!$L$4="日常生活",次の目標!H4,"")</f>
        <v/>
      </c>
    </row>
    <row r="4" spans="1:8" ht="31.5" customHeight="1" x14ac:dyDescent="0.45">
      <c r="A4" s="65"/>
      <c r="B4" s="50" t="str">
        <f>IF(次の目標!$L$5="日常生活",次の目標!B5,"")</f>
        <v/>
      </c>
      <c r="C4" s="25" t="str">
        <f>IF(次の目標!$L$5="日常生活",次の目標!C5,"")</f>
        <v/>
      </c>
      <c r="D4" s="21" t="str">
        <f>IF(次の目標!$L$5="日常生活",次の目標!M5,"")</f>
        <v/>
      </c>
      <c r="E4" s="21" t="str">
        <f>IF(次の目標!$L$5="日常生活",次の目標!N5,"")</f>
        <v/>
      </c>
      <c r="F4" s="21" t="str">
        <f>IF(次の目標!$L$5="日常生活",次の目標!O5,"")</f>
        <v/>
      </c>
      <c r="G4" s="21" t="str">
        <f>IF(次の目標!$L$5="日常生活",次の目標!G5,"")</f>
        <v/>
      </c>
      <c r="H4" s="21" t="str">
        <f>IF(次の目標!$L$5="日常生活",次の目標!H5,"")</f>
        <v/>
      </c>
    </row>
    <row r="5" spans="1:8" ht="31.5" customHeight="1" x14ac:dyDescent="0.45">
      <c r="A5" s="65"/>
      <c r="B5" s="50" t="str">
        <f>IF(次の目標!$L$6="日常生活",次の目標!B6,"")</f>
        <v/>
      </c>
      <c r="C5" s="25" t="str">
        <f>IF(次の目標!$L$6="日常生活",次の目標!C6,"")</f>
        <v/>
      </c>
      <c r="D5" s="21" t="str">
        <f>IF(次の目標!$L$6="日常生活",次の目標!M6,"")</f>
        <v/>
      </c>
      <c r="E5" s="21" t="str">
        <f>IF(次の目標!$L$6="日常生活",次の目標!N6,"")</f>
        <v/>
      </c>
      <c r="F5" s="21" t="str">
        <f>IF(次の目標!$L$6="日常生活",次の目標!O6,"")</f>
        <v/>
      </c>
      <c r="G5" s="21" t="str">
        <f>IF(次の目標!$L$6="日常生活",次の目標!G6,"")</f>
        <v/>
      </c>
      <c r="H5" s="21" t="str">
        <f>IF(次の目標!$L$6="日常生活",次の目標!H6,"")</f>
        <v/>
      </c>
    </row>
    <row r="6" spans="1:8" ht="31.5" customHeight="1" x14ac:dyDescent="0.45">
      <c r="A6" s="65"/>
      <c r="B6" s="50" t="str">
        <f>IF(次の目標!$L$7="日常生活",次の目標!B7,"")</f>
        <v/>
      </c>
      <c r="C6" s="25" t="str">
        <f>IF(次の目標!$L$7="日常生活",次の目標!C7,"")</f>
        <v/>
      </c>
      <c r="D6" s="21" t="str">
        <f>IF(次の目標!$L$7="日常生活",次の目標!M7,"")</f>
        <v/>
      </c>
      <c r="E6" s="21" t="str">
        <f>IF(次の目標!$L$7="日常生活",次の目標!N7,"")</f>
        <v/>
      </c>
      <c r="F6" s="21" t="str">
        <f>IF(次の目標!$L$7="日常生活",次の目標!O7,"")</f>
        <v/>
      </c>
      <c r="G6" s="21" t="str">
        <f>IF(次の目標!$L$7="日常生活",次の目標!G7,"")</f>
        <v/>
      </c>
      <c r="H6" s="21" t="str">
        <f>IF(次の目標!$L$7="日常生活",次の目標!H7,"")</f>
        <v/>
      </c>
    </row>
    <row r="7" spans="1:8" ht="31.5" customHeight="1" x14ac:dyDescent="0.45">
      <c r="A7" s="65"/>
      <c r="B7" s="50" t="str">
        <f>IF(次の目標!$L$8="日常生活",次の目標!B8,"")</f>
        <v/>
      </c>
      <c r="C7" s="25" t="str">
        <f>IF(次の目標!$L$8="日常生活",次の目標!C8,"")</f>
        <v/>
      </c>
      <c r="D7" s="21" t="str">
        <f>IF(次の目標!$L$8="日常生活",次の目標!M8,"")</f>
        <v/>
      </c>
      <c r="E7" s="21" t="str">
        <f>IF(次の目標!$L$8="日常生活",次の目標!N8,"")</f>
        <v/>
      </c>
      <c r="F7" s="21" t="str">
        <f>IF(次の目標!$L$8="日常生活",次の目標!O8,"")</f>
        <v/>
      </c>
      <c r="G7" s="21" t="str">
        <f>IF(次の目標!$L$8="日常生活",次の目標!G8,"")</f>
        <v/>
      </c>
      <c r="H7" s="21" t="str">
        <f>IF(次の目標!$L$8="日常生活",次の目標!H8,"")</f>
        <v/>
      </c>
    </row>
    <row r="8" spans="1:8" ht="31.5" customHeight="1" x14ac:dyDescent="0.45">
      <c r="A8" s="65"/>
      <c r="B8" s="50" t="str">
        <f>IF(次の目標!$L$10="日常生活",次の目標!B10,"")</f>
        <v/>
      </c>
      <c r="C8" s="25" t="str">
        <f>IF(次の目標!$L$10="日常生活",次の目標!C10,"")</f>
        <v/>
      </c>
      <c r="D8" s="21" t="str">
        <f>IF(次の目標!$L$10="日常生活",次の目標!M10,"")</f>
        <v/>
      </c>
      <c r="E8" s="21" t="str">
        <f>IF(次の目標!$L$10="日常生活",次の目標!N10,"")</f>
        <v/>
      </c>
      <c r="F8" s="21" t="str">
        <f>IF(次の目標!$L$10="日常生活",次の目標!O10,"")</f>
        <v/>
      </c>
      <c r="G8" s="21" t="str">
        <f>IF(次の目標!$L$10="日常生活",次の目標!G10,"")</f>
        <v/>
      </c>
      <c r="H8" s="21" t="str">
        <f>IF(次の目標!$L$10="日常生活",次の目標!H10,"")</f>
        <v/>
      </c>
    </row>
    <row r="9" spans="1:8" ht="31.5" customHeight="1" x14ac:dyDescent="0.45">
      <c r="A9" s="65"/>
      <c r="B9" s="50" t="str">
        <f>IF(次の目標!$L$11="日常生活",次の目標!B11,"")</f>
        <v/>
      </c>
      <c r="C9" s="25" t="str">
        <f>IF(次の目標!$L$11="日常生活",次の目標!C11,"")</f>
        <v/>
      </c>
      <c r="D9" s="21" t="str">
        <f>IF(次の目標!$L$11="日常生活",次の目標!M11,"")</f>
        <v/>
      </c>
      <c r="E9" s="21" t="str">
        <f>IF(次の目標!$L$11="日常生活",次の目標!N11,"")</f>
        <v/>
      </c>
      <c r="F9" s="21" t="str">
        <f>IF(次の目標!$L$11="日常生活",次の目標!O11,"")</f>
        <v/>
      </c>
      <c r="G9" s="21" t="str">
        <f>IF(次の目標!$L$11="日常生活",次の目標!G11,"")</f>
        <v/>
      </c>
      <c r="H9" s="21" t="str">
        <f>IF(次の目標!$L$11="日常生活",次の目標!H11,"")</f>
        <v/>
      </c>
    </row>
    <row r="10" spans="1:8" ht="31.5" customHeight="1" x14ac:dyDescent="0.45">
      <c r="A10" s="65"/>
      <c r="B10" s="50" t="str">
        <f>IF(次の目標!$L$12="日常生活",次の目標!B12,"")</f>
        <v/>
      </c>
      <c r="C10" s="25" t="str">
        <f>IF(次の目標!$L$12="日常生活",次の目標!C12,"")</f>
        <v/>
      </c>
      <c r="D10" s="21" t="str">
        <f>IF(次の目標!$L$12="日常生活",次の目標!M12,"")</f>
        <v/>
      </c>
      <c r="E10" s="21" t="str">
        <f>IF(次の目標!$L$12="日常生活",次の目標!N12,"")</f>
        <v/>
      </c>
      <c r="F10" s="21" t="str">
        <f>IF(次の目標!$L$12="日常生活",次の目標!O12,"")</f>
        <v/>
      </c>
      <c r="G10" s="21" t="str">
        <f>IF(次の目標!$L$12="日常生活",次の目標!G12,"")</f>
        <v/>
      </c>
      <c r="H10" s="21" t="str">
        <f>IF(次の目標!$L$12="日常生活",次の目標!H12,"")</f>
        <v/>
      </c>
    </row>
    <row r="11" spans="1:8" ht="31.5" customHeight="1" x14ac:dyDescent="0.45">
      <c r="A11" s="65"/>
      <c r="B11" s="50" t="str">
        <f>IF(次の目標!$L$13="日常生活",次の目標!B13,"")</f>
        <v/>
      </c>
      <c r="C11" s="25" t="str">
        <f>IF(次の目標!$L$13="日常生活",次の目標!C13,"")</f>
        <v/>
      </c>
      <c r="D11" s="21" t="str">
        <f>IF(次の目標!$L$13="日常生活",次の目標!M13,"")</f>
        <v/>
      </c>
      <c r="E11" s="21" t="str">
        <f>IF(次の目標!$L$13="日常生活",次の目標!N13,"")</f>
        <v/>
      </c>
      <c r="F11" s="21" t="str">
        <f>IF(次の目標!$L$13="日常生活",次の目標!O13,"")</f>
        <v/>
      </c>
      <c r="G11" s="21" t="str">
        <f>IF(次の目標!$L$13="日常生活",次の目標!G13,"")</f>
        <v/>
      </c>
      <c r="H11" s="21" t="str">
        <f>IF(次の目標!$L$13="日常生活",次の目標!H13,"")</f>
        <v/>
      </c>
    </row>
    <row r="12" spans="1:8" ht="31.5" customHeight="1" x14ac:dyDescent="0.45">
      <c r="A12" s="65"/>
      <c r="B12" s="50" t="str">
        <f>IF(次の目標!$L$14="日常生活",次の目標!B14,"")</f>
        <v/>
      </c>
      <c r="C12" s="25" t="str">
        <f>IF(次の目標!$L$14="日常生活",次の目標!C14,"")</f>
        <v/>
      </c>
      <c r="D12" s="21" t="str">
        <f>IF(次の目標!$L$14="日常生活",次の目標!M14,"")</f>
        <v/>
      </c>
      <c r="E12" s="21" t="str">
        <f>IF(次の目標!$L$14="日常生活",次の目標!N14,"")</f>
        <v/>
      </c>
      <c r="F12" s="21" t="str">
        <f>IF(次の目標!$L$14="日常生活",次の目標!O14,"")</f>
        <v/>
      </c>
      <c r="G12" s="21" t="str">
        <f>IF(次の目標!$L$14="日常生活",次の目標!G14,"")</f>
        <v/>
      </c>
      <c r="H12" s="21" t="str">
        <f>IF(次の目標!$L$14="日常生活",次の目標!H14,"")</f>
        <v/>
      </c>
    </row>
    <row r="13" spans="1:8" ht="31.5" customHeight="1" x14ac:dyDescent="0.45">
      <c r="A13" s="65"/>
      <c r="B13" s="50" t="str">
        <f>IF(次の目標!$L$15="日常生活",次の目標!B15,"")</f>
        <v/>
      </c>
      <c r="C13" s="25" t="str">
        <f>IF(次の目標!$L$15="日常生活",次の目標!C15,"")</f>
        <v/>
      </c>
      <c r="D13" s="21" t="str">
        <f>IF(次の目標!$L$15="日常生活",次の目標!M15,"")</f>
        <v/>
      </c>
      <c r="E13" s="21" t="str">
        <f>IF(次の目標!$L$15="日常生活",次の目標!N15,"")</f>
        <v/>
      </c>
      <c r="F13" s="21" t="str">
        <f>IF(次の目標!$L$15="日常生活",次の目標!O15,"")</f>
        <v/>
      </c>
      <c r="G13" s="21" t="str">
        <f>IF(次の目標!$L$15="日常生活",次の目標!G15,"")</f>
        <v/>
      </c>
      <c r="H13" s="21" t="str">
        <f>IF(次の目標!$L$15="日常生活",次の目標!H15,"")</f>
        <v/>
      </c>
    </row>
    <row r="14" spans="1:8" ht="31.5" customHeight="1" x14ac:dyDescent="0.45">
      <c r="A14" s="65"/>
      <c r="B14" s="50" t="str">
        <f>IF(次の目標!$L$16="日常生活",次の目標!B16,"")</f>
        <v/>
      </c>
      <c r="C14" s="25" t="str">
        <f>IF(次の目標!$L$16="日常生活",次の目標!C16,"")</f>
        <v/>
      </c>
      <c r="D14" s="21" t="str">
        <f>IF(次の目標!$L$16="日常生活",次の目標!M16,"")</f>
        <v/>
      </c>
      <c r="E14" s="21" t="str">
        <f>IF(次の目標!$L$16="日常生活",次の目標!N16,"")</f>
        <v/>
      </c>
      <c r="F14" s="21" t="str">
        <f>IF(次の目標!$L$16="日常生活",次の目標!O16,"")</f>
        <v/>
      </c>
      <c r="G14" s="21" t="str">
        <f>IF(次の目標!$L$16="日常生活",次の目標!G16,"")</f>
        <v/>
      </c>
      <c r="H14" s="21" t="str">
        <f>IF(次の目標!$L$16="日常生活",次の目標!H16,"")</f>
        <v/>
      </c>
    </row>
    <row r="15" spans="1:8" ht="31.5" customHeight="1" x14ac:dyDescent="0.45">
      <c r="A15" s="65"/>
      <c r="B15" s="50" t="str">
        <f>IF(次の目標!$L$17="日常生活",次の目標!B17,"")</f>
        <v/>
      </c>
      <c r="C15" s="25" t="str">
        <f>IF(次の目標!$L$17="日常生活",次の目標!C17,"")</f>
        <v/>
      </c>
      <c r="D15" s="21" t="str">
        <f>IF(次の目標!$L$17="日常生活",次の目標!M17,"")</f>
        <v/>
      </c>
      <c r="E15" s="21" t="str">
        <f>IF(次の目標!$L$17="日常生活",次の目標!N17,"")</f>
        <v/>
      </c>
      <c r="F15" s="21" t="str">
        <f>IF(次の目標!$L$17="日常生活",次の目標!O17,"")</f>
        <v/>
      </c>
      <c r="G15" s="21" t="str">
        <f>IF(次の目標!$L$17="日常生活",次の目標!G17,"")</f>
        <v/>
      </c>
      <c r="H15" s="21" t="str">
        <f>IF(次の目標!$L$17="日常生活",次の目標!H17,"")</f>
        <v/>
      </c>
    </row>
    <row r="16" spans="1:8" ht="31.5" customHeight="1" x14ac:dyDescent="0.45">
      <c r="A16" s="65"/>
      <c r="B16" s="50" t="str">
        <f>IF(次の目標!$L$18="日常生活",次の目標!B18,"")</f>
        <v/>
      </c>
      <c r="C16" s="25" t="str">
        <f>IF(次の目標!$L$18="日常生活",次の目標!C18,"")</f>
        <v/>
      </c>
      <c r="D16" s="21" t="str">
        <f>IF(次の目標!$L$18="日常生活",次の目標!M18,"")</f>
        <v/>
      </c>
      <c r="E16" s="21" t="str">
        <f>IF(次の目標!$L$18="日常生活",次の目標!N18,"")</f>
        <v/>
      </c>
      <c r="F16" s="21" t="str">
        <f>IF(次の目標!$L$18="日常生活",次の目標!O18,"")</f>
        <v/>
      </c>
      <c r="G16" s="21" t="str">
        <f>IF(次の目標!$L$18="日常生活",次の目標!G18,"")</f>
        <v/>
      </c>
      <c r="H16" s="21" t="str">
        <f>IF(次の目標!$L$18="日常生活",次の目標!H18,"")</f>
        <v/>
      </c>
    </row>
    <row r="17" spans="1:8" ht="31.5" customHeight="1" x14ac:dyDescent="0.45">
      <c r="A17" s="65"/>
      <c r="B17" s="50" t="str">
        <f>IF(次の目標!$L$19="日常生活",次の目標!B19,"")</f>
        <v/>
      </c>
      <c r="C17" s="25" t="str">
        <f>IF(次の目標!$L$19="日常生活",次の目標!C19,"")</f>
        <v/>
      </c>
      <c r="D17" s="21" t="str">
        <f>IF(次の目標!$L$19="日常生活",次の目標!M19,"")</f>
        <v/>
      </c>
      <c r="E17" s="21" t="str">
        <f>IF(次の目標!$L$19="日常生活",次の目標!N19,"")</f>
        <v/>
      </c>
      <c r="F17" s="21" t="str">
        <f>IF(次の目標!$L$19="日常生活",次の目標!O19,"")</f>
        <v/>
      </c>
      <c r="G17" s="21" t="str">
        <f>IF(次の目標!$L$19="日常生活",次の目標!G19,"")</f>
        <v/>
      </c>
      <c r="H17" s="21" t="str">
        <f>IF(次の目標!$L$19="日常生活",次の目標!H19,"")</f>
        <v/>
      </c>
    </row>
    <row r="18" spans="1:8" ht="31.5" customHeight="1" x14ac:dyDescent="0.45">
      <c r="A18" s="65"/>
      <c r="B18" s="50" t="str">
        <f>IF(次の目標!$L$20="日常生活",次の目標!B20,"")</f>
        <v/>
      </c>
      <c r="C18" s="25" t="str">
        <f>IF(次の目標!$L$20="日常生活",次の目標!C20,"")</f>
        <v/>
      </c>
      <c r="D18" s="21" t="str">
        <f>IF(次の目標!$L$20="日常生活",次の目標!M20,"")</f>
        <v/>
      </c>
      <c r="E18" s="21" t="str">
        <f>IF(次の目標!$L$20="日常生活",次の目標!N20,"")</f>
        <v/>
      </c>
      <c r="F18" s="21" t="str">
        <f>IF(次の目標!$L$20="日常生活",次の目標!O20,"")</f>
        <v/>
      </c>
      <c r="G18" s="21" t="str">
        <f>IF(次の目標!$L$20="日常生活",次の目標!G20,"")</f>
        <v/>
      </c>
      <c r="H18" s="21" t="str">
        <f>IF(次の目標!$L$20="日常生活",次の目標!H20,"")</f>
        <v/>
      </c>
    </row>
    <row r="19" spans="1:8" ht="31.5" customHeight="1" x14ac:dyDescent="0.45">
      <c r="A19" s="65"/>
      <c r="B19" s="50" t="str">
        <f>IF(次の目標!$L$21="日常生活",次の目標!B21,"")</f>
        <v/>
      </c>
      <c r="C19" s="25" t="str">
        <f>IF(次の目標!$L$21="日常生活",次の目標!C21,"")</f>
        <v/>
      </c>
      <c r="D19" s="21" t="str">
        <f>IF(次の目標!$L$21="日常生活",次の目標!M21,"")</f>
        <v/>
      </c>
      <c r="E19" s="21" t="str">
        <f>IF(次の目標!$L$21="日常生活",次の目標!N21,"")</f>
        <v/>
      </c>
      <c r="F19" s="21" t="str">
        <f>IF(次の目標!$L$21="日常生活",次の目標!O21,"")</f>
        <v/>
      </c>
      <c r="G19" s="21" t="str">
        <f>IF(次の目標!$L$21="日常生活",次の目標!G21,"")</f>
        <v/>
      </c>
      <c r="H19" s="21" t="str">
        <f>IF(次の目標!$L$21="日常生活",次の目標!H21,"")</f>
        <v/>
      </c>
    </row>
    <row r="20" spans="1:8" ht="31.5" customHeight="1" x14ac:dyDescent="0.45">
      <c r="A20" s="65"/>
      <c r="B20" s="50" t="str">
        <f>IF(次の目標!$L$23="日常生活",次の目標!B23,"")</f>
        <v/>
      </c>
      <c r="C20" s="25" t="str">
        <f>IF(次の目標!$L$23="日常生活",次の目標!C23,"")</f>
        <v/>
      </c>
      <c r="D20" s="21" t="str">
        <f>IF(次の目標!$L$23="日常生活",次の目標!M23,"")</f>
        <v/>
      </c>
      <c r="E20" s="21" t="str">
        <f>IF(次の目標!$L$23="日常生活",次の目標!N23,"")</f>
        <v/>
      </c>
      <c r="F20" s="21" t="str">
        <f>IF(次の目標!$L$23="日常生活",次の目標!O23,"")</f>
        <v/>
      </c>
      <c r="G20" s="21" t="str">
        <f>IF(次の目標!$L$23="日常生活",次の目標!G23,"")</f>
        <v/>
      </c>
      <c r="H20" s="21" t="str">
        <f>IF(次の目標!$L$23="日常生活",次の目標!H23,"")</f>
        <v/>
      </c>
    </row>
    <row r="21" spans="1:8" ht="31.5" customHeight="1" x14ac:dyDescent="0.45">
      <c r="A21" s="65"/>
      <c r="B21" s="50" t="str">
        <f>IF(次の目標!$L$24="日常生活",次の目標!B24,"")</f>
        <v/>
      </c>
      <c r="C21" s="25" t="str">
        <f>IF(次の目標!$L$24="日常生活",次の目標!C24,"")</f>
        <v/>
      </c>
      <c r="D21" s="21" t="str">
        <f>IF(次の目標!$L$24="日常生活",次の目標!M24,"")</f>
        <v/>
      </c>
      <c r="E21" s="21" t="str">
        <f>IF(次の目標!$L$24="日常生活",次の目標!N24,"")</f>
        <v/>
      </c>
      <c r="F21" s="21" t="str">
        <f>IF(次の目標!$L$24="日常生活",次の目標!O24,"")</f>
        <v/>
      </c>
      <c r="G21" s="21" t="str">
        <f>IF(次の目標!$L$24="日常生活",次の目標!G24,"")</f>
        <v/>
      </c>
      <c r="H21" s="21" t="str">
        <f>IF(次の目標!$L$24="日常生活",次の目標!H24,"")</f>
        <v/>
      </c>
    </row>
    <row r="22" spans="1:8" ht="31.5" customHeight="1" x14ac:dyDescent="0.45">
      <c r="A22" s="65"/>
      <c r="B22" s="50" t="str">
        <f>IF(次の目標!$L$25="日常生活",次の目標!B25,"")</f>
        <v/>
      </c>
      <c r="C22" s="25" t="str">
        <f>IF(次の目標!$L$25="日常生活",次の目標!C25,"")</f>
        <v/>
      </c>
      <c r="D22" s="21" t="str">
        <f>IF(次の目標!$L$25="日常生活",次の目標!M25,"")</f>
        <v/>
      </c>
      <c r="E22" s="21" t="str">
        <f>IF(次の目標!$L$25="日常生活",次の目標!N25,"")</f>
        <v/>
      </c>
      <c r="F22" s="21" t="str">
        <f>IF(次の目標!$L$25="日常生活",次の目標!O25,"")</f>
        <v/>
      </c>
      <c r="G22" s="21" t="str">
        <f>IF(次の目標!$L$25="日常生活",次の目標!G25,"")</f>
        <v/>
      </c>
      <c r="H22" s="21" t="str">
        <f>IF(次の目標!$L$25="日常生活",次の目標!H25,"")</f>
        <v/>
      </c>
    </row>
    <row r="23" spans="1:8" ht="31.5" customHeight="1" x14ac:dyDescent="0.45">
      <c r="A23" s="66"/>
      <c r="B23" s="50" t="str">
        <f>IF(次の目標!$L$26="日常生活",次の目標!B26,"")</f>
        <v/>
      </c>
      <c r="C23" s="25" t="str">
        <f>IF(次の目標!$L$26="日常生活",次の目標!C26,"")</f>
        <v/>
      </c>
      <c r="D23" s="21" t="str">
        <f>IF(次の目標!$L$26="日常生活",次の目標!M26,"")</f>
        <v/>
      </c>
      <c r="E23" s="21" t="str">
        <f>IF(次の目標!$L$26="日常生活",次の目標!N26,"")</f>
        <v/>
      </c>
      <c r="F23" s="21" t="str">
        <f>IF(次の目標!$L$26="日常生活",次の目標!O26,"")</f>
        <v/>
      </c>
      <c r="G23" s="21" t="str">
        <f>IF(次の目標!$L$26="日常生活",次の目標!G26,"")</f>
        <v/>
      </c>
      <c r="H23" s="21" t="str">
        <f>IF(次の目標!$L$26="日常生活",次の目標!H26,"")</f>
        <v/>
      </c>
    </row>
    <row r="24" spans="1:8" ht="31.5" customHeight="1" x14ac:dyDescent="0.45">
      <c r="A24" s="64" t="s">
        <v>455</v>
      </c>
      <c r="B24" s="50" t="str">
        <f>IF(次の目標!$L$27="日常生活",次の目標!B27,"")</f>
        <v/>
      </c>
      <c r="C24" s="25" t="str">
        <f>IF(次の目標!$L$27="日常生活",次の目標!C27,"")</f>
        <v/>
      </c>
      <c r="D24" s="21" t="str">
        <f>IF(次の目標!$L$27="日常生活",次の目標!M27,"")</f>
        <v/>
      </c>
      <c r="E24" s="21" t="str">
        <f>IF(次の目標!$L$27="日常生活",次の目標!N27,"")</f>
        <v/>
      </c>
      <c r="F24" s="21" t="str">
        <f>IF(次の目標!$L$27="日常生活",次の目標!O27,"")</f>
        <v/>
      </c>
      <c r="G24" s="21" t="str">
        <f>IF(次の目標!$L$27="日常生活",次の目標!G27,"")</f>
        <v/>
      </c>
      <c r="H24" s="21" t="str">
        <f>IF(次の目標!$L$27="日常生活",次の目標!H27,"")</f>
        <v/>
      </c>
    </row>
    <row r="25" spans="1:8" ht="31.5" customHeight="1" x14ac:dyDescent="0.45">
      <c r="A25" s="65"/>
      <c r="B25" s="50" t="str">
        <f>IF(次の目標!$L$29="日常生活",次の目標!B29,"")</f>
        <v/>
      </c>
      <c r="C25" s="25" t="str">
        <f>IF(次の目標!$L$29="日常生活",次の目標!C29,"")</f>
        <v/>
      </c>
      <c r="D25" s="21" t="str">
        <f>IF(次の目標!$L$29="日常生活",次の目標!M29,"")</f>
        <v/>
      </c>
      <c r="E25" s="21" t="str">
        <f>IF(次の目標!$L$29="日常生活",次の目標!N29,"")</f>
        <v/>
      </c>
      <c r="F25" s="21" t="str">
        <f>IF(次の目標!$L$29="日常生活",次の目標!O29,"")</f>
        <v/>
      </c>
      <c r="G25" s="21" t="str">
        <f>IF(次の目標!$L$29="日常生活",次の目標!G29,"")</f>
        <v/>
      </c>
      <c r="H25" s="21" t="str">
        <f>IF(次の目標!$L$29="日常生活",次の目標!H29,"")</f>
        <v/>
      </c>
    </row>
    <row r="26" spans="1:8" ht="31.5" customHeight="1" x14ac:dyDescent="0.45">
      <c r="A26" s="65"/>
      <c r="B26" s="50" t="str">
        <f>IF(次の目標!$L$30="日常生活",次の目標!B30,"")</f>
        <v/>
      </c>
      <c r="C26" s="25" t="str">
        <f>IF(次の目標!$L$30="日常生活",次の目標!C30,"")</f>
        <v/>
      </c>
      <c r="D26" s="21" t="str">
        <f>IF(次の目標!$L$30="日常生活",次の目標!M30,"")</f>
        <v/>
      </c>
      <c r="E26" s="21" t="str">
        <f>IF(次の目標!$L$30="日常生活",次の目標!N30,"")</f>
        <v/>
      </c>
      <c r="F26" s="21" t="str">
        <f>IF(次の目標!$L$30="日常生活",次の目標!O30,"")</f>
        <v/>
      </c>
      <c r="G26" s="21" t="str">
        <f>IF(次の目標!$L$30="日常生活",次の目標!G30,"")</f>
        <v/>
      </c>
      <c r="H26" s="21" t="str">
        <f>IF(次の目標!$L$30="日常生活",次の目標!H30,"")</f>
        <v/>
      </c>
    </row>
    <row r="27" spans="1:8" ht="31.5" customHeight="1" x14ac:dyDescent="0.45">
      <c r="A27" s="65"/>
      <c r="B27" s="50" t="str">
        <f>IF(次の目標!$L$31="日常生活",次の目標!B31,"")</f>
        <v/>
      </c>
      <c r="C27" s="25" t="str">
        <f>IF(次の目標!$L$31="日常生活",次の目標!C31,"")</f>
        <v/>
      </c>
      <c r="D27" s="21" t="str">
        <f>IF(次の目標!$L$31="日常生活",次の目標!M31,"")</f>
        <v/>
      </c>
      <c r="E27" s="21" t="str">
        <f>IF(次の目標!$L$31="日常生活",次の目標!N31,"")</f>
        <v/>
      </c>
      <c r="F27" s="21" t="str">
        <f>IF(次の目標!$L$31="日常生活",次の目標!O31,"")</f>
        <v/>
      </c>
      <c r="G27" s="21" t="str">
        <f>IF(次の目標!$L$31="日常生活",次の目標!G31,"")</f>
        <v/>
      </c>
      <c r="H27" s="21" t="str">
        <f>IF(次の目標!$L$31="日常生活",次の目標!H31,"")</f>
        <v/>
      </c>
    </row>
    <row r="28" spans="1:8" ht="31.5" customHeight="1" x14ac:dyDescent="0.45">
      <c r="A28" s="65"/>
      <c r="B28" s="50" t="str">
        <f>IF(次の目標!$L$32="日常生活",次の目標!B32,"")</f>
        <v/>
      </c>
      <c r="C28" s="25" t="str">
        <f>IF(次の目標!$L$32="日常生活",次の目標!C32,"")</f>
        <v/>
      </c>
      <c r="D28" s="21" t="str">
        <f>IF(次の目標!$L$32="日常生活",次の目標!M32,"")</f>
        <v/>
      </c>
      <c r="E28" s="21" t="str">
        <f>IF(次の目標!$L$32="日常生活",次の目標!N32,"")</f>
        <v/>
      </c>
      <c r="F28" s="21" t="str">
        <f>IF(次の目標!$L$32="日常生活",次の目標!O32,"")</f>
        <v/>
      </c>
      <c r="G28" s="21" t="str">
        <f>IF(次の目標!$L$32="日常生活",次の目標!G32,"")</f>
        <v/>
      </c>
      <c r="H28" s="21" t="str">
        <f>IF(次の目標!$L$32="日常生活",次の目標!H32,"")</f>
        <v/>
      </c>
    </row>
    <row r="29" spans="1:8" ht="31.5" customHeight="1" x14ac:dyDescent="0.45">
      <c r="A29" s="65"/>
      <c r="B29" s="50" t="str">
        <f>IF(次の目標!$L$33="日常生活",次の目標!B33,"")</f>
        <v/>
      </c>
      <c r="C29" s="25" t="str">
        <f>IF(次の目標!$L$33="日常生活",次の目標!C33,"")</f>
        <v/>
      </c>
      <c r="D29" s="21" t="str">
        <f>IF(次の目標!$L$33="日常生活",次の目標!M33,"")</f>
        <v/>
      </c>
      <c r="E29" s="21" t="str">
        <f>IF(次の目標!$L$33="日常生活",次の目標!N33,"")</f>
        <v/>
      </c>
      <c r="F29" s="21" t="str">
        <f>IF(次の目標!$L$33="日常生活",次の目標!O33,"")</f>
        <v/>
      </c>
      <c r="G29" s="21" t="str">
        <f>IF(次の目標!$L$33="日常生活",次の目標!G33,"")</f>
        <v/>
      </c>
      <c r="H29" s="21" t="str">
        <f>IF(次の目標!$L$33="日常生活",次の目標!H33,"")</f>
        <v/>
      </c>
    </row>
    <row r="30" spans="1:8" ht="31.5" customHeight="1" x14ac:dyDescent="0.45">
      <c r="A30" s="65"/>
      <c r="B30" s="50" t="str">
        <f>IF(次の目標!$L$36="日常生活",次の目標!B36,"")</f>
        <v/>
      </c>
      <c r="C30" s="25" t="str">
        <f>IF(次の目標!$L$36="日常生活",次の目標!C36,"")</f>
        <v/>
      </c>
      <c r="D30" s="21" t="str">
        <f>IF(次の目標!$L$36="日常生活",次の目標!M36,"")</f>
        <v/>
      </c>
      <c r="E30" s="21" t="str">
        <f>IF(次の目標!$L$36="日常生活",次の目標!N36,"")</f>
        <v/>
      </c>
      <c r="F30" s="21" t="str">
        <f>IF(次の目標!$L$36="日常生活",次の目標!O36,"")</f>
        <v/>
      </c>
      <c r="G30" s="21" t="str">
        <f>IF(次の目標!$L$36="日常生活",次の目標!G36,"")</f>
        <v/>
      </c>
      <c r="H30" s="21" t="str">
        <f>IF(次の目標!$L$36="日常生活",次の目標!H36,"")</f>
        <v/>
      </c>
    </row>
    <row r="31" spans="1:8" ht="31.5" customHeight="1" x14ac:dyDescent="0.45">
      <c r="A31" s="65"/>
      <c r="B31" s="50" t="str">
        <f>IF(次の目標!$L$37="日常生活",次の目標!B37,"")</f>
        <v/>
      </c>
      <c r="C31" s="25" t="str">
        <f>IF(次の目標!$L$37="日常生活",次の目標!C37,"")</f>
        <v/>
      </c>
      <c r="D31" s="21" t="str">
        <f>IF(次の目標!$L$37="日常生活",次の目標!M37,"")</f>
        <v/>
      </c>
      <c r="E31" s="21" t="str">
        <f>IF(次の目標!$L$37="日常生活",次の目標!N37,"")</f>
        <v/>
      </c>
      <c r="F31" s="21" t="str">
        <f>IF(次の目標!$L$37="日常生活",次の目標!O37,"")</f>
        <v/>
      </c>
      <c r="G31" s="21" t="str">
        <f>IF(次の目標!$L$37="日常生活",次の目標!G37,"")</f>
        <v/>
      </c>
      <c r="H31" s="21" t="str">
        <f>IF(次の目標!$L$37="日常生活",次の目標!H37,"")</f>
        <v/>
      </c>
    </row>
    <row r="32" spans="1:8" ht="31.5" customHeight="1" x14ac:dyDescent="0.45">
      <c r="A32" s="65"/>
      <c r="B32" s="50" t="str">
        <f>IF(次の目標!$L$39="日常生活",次の目標!B39,"")</f>
        <v/>
      </c>
      <c r="C32" s="25" t="str">
        <f>IF(次の目標!$L$39="日常生活",次の目標!C39,"")</f>
        <v/>
      </c>
      <c r="D32" s="21" t="str">
        <f>IF(次の目標!$L$39="日常生活",次の目標!M39,"")</f>
        <v/>
      </c>
      <c r="E32" s="21" t="str">
        <f>IF(次の目標!$L$39="日常生活",次の目標!N39,"")</f>
        <v/>
      </c>
      <c r="F32" s="21" t="str">
        <f>IF(次の目標!$L$39="日常生活",次の目標!O39,"")</f>
        <v/>
      </c>
      <c r="G32" s="21" t="str">
        <f>IF(次の目標!$L$39="日常生活",次の目標!G39,"")</f>
        <v/>
      </c>
      <c r="H32" s="21" t="str">
        <f>IF(次の目標!$L$39="日常生活",次の目標!H39,"")</f>
        <v/>
      </c>
    </row>
    <row r="33" spans="1:8" ht="31.5" customHeight="1" x14ac:dyDescent="0.45">
      <c r="A33" s="65"/>
      <c r="B33" s="50" t="str">
        <f>IF(次の目標!$L$40="日常生活",次の目標!B40,"")</f>
        <v/>
      </c>
      <c r="C33" s="25" t="str">
        <f>IF(次の目標!$L$40="日常生活",次の目標!C40,"")</f>
        <v/>
      </c>
      <c r="D33" s="21" t="str">
        <f>IF(次の目標!$L$40="日常生活",次の目標!M40,"")</f>
        <v/>
      </c>
      <c r="E33" s="21" t="str">
        <f>IF(次の目標!$L$40="日常生活",次の目標!N40,"")</f>
        <v/>
      </c>
      <c r="F33" s="21" t="str">
        <f>IF(次の目標!$L$40="日常生活",次の目標!O40,"")</f>
        <v/>
      </c>
      <c r="G33" s="21" t="str">
        <f>IF(次の目標!$L$40="日常生活",次の目標!G40,"")</f>
        <v/>
      </c>
      <c r="H33" s="21" t="str">
        <f>IF(次の目標!$L$40="日常生活",次の目標!H40,"")</f>
        <v/>
      </c>
    </row>
    <row r="34" spans="1:8" ht="31.5" customHeight="1" x14ac:dyDescent="0.45">
      <c r="A34" s="65"/>
      <c r="B34" s="50" t="str">
        <f>IF(次の目標!$L$41="日常生活",次の目標!B41,"")</f>
        <v/>
      </c>
      <c r="C34" s="25" t="str">
        <f>IF(次の目標!$L$41="日常生活",次の目標!C41,"")</f>
        <v/>
      </c>
      <c r="D34" s="21" t="str">
        <f>IF(次の目標!$L$41="日常生活",次の目標!M41,"")</f>
        <v/>
      </c>
      <c r="E34" s="21" t="str">
        <f>IF(次の目標!$L$41="日常生活",次の目標!N41,"")</f>
        <v/>
      </c>
      <c r="F34" s="21" t="str">
        <f>IF(次の目標!$L$41="日常生活",次の目標!O41,"")</f>
        <v/>
      </c>
      <c r="G34" s="21" t="str">
        <f>IF(次の目標!$L$41="日常生活",次の目標!G41,"")</f>
        <v/>
      </c>
      <c r="H34" s="21" t="str">
        <f>IF(次の目標!$L$41="日常生活",次の目標!H41,"")</f>
        <v/>
      </c>
    </row>
    <row r="35" spans="1:8" ht="31.5" customHeight="1" x14ac:dyDescent="0.45">
      <c r="A35" s="65"/>
      <c r="B35" s="50" t="str">
        <f>IF(次の目標!$L$42="日常生活",次の目標!B42,"")</f>
        <v/>
      </c>
      <c r="C35" s="25" t="str">
        <f>IF(次の目標!$L$42="日常生活",次の目標!C42,"")</f>
        <v/>
      </c>
      <c r="D35" s="21" t="str">
        <f>IF(次の目標!$L$42="日常生活",次の目標!M42,"")</f>
        <v/>
      </c>
      <c r="E35" s="21" t="str">
        <f>IF(次の目標!$L$42="日常生活",次の目標!N42,"")</f>
        <v/>
      </c>
      <c r="F35" s="21" t="str">
        <f>IF(次の目標!$L$42="日常生活",次の目標!O42,"")</f>
        <v/>
      </c>
      <c r="G35" s="21" t="str">
        <f>IF(次の目標!$L$42="日常生活",次の目標!G42,"")</f>
        <v/>
      </c>
      <c r="H35" s="21" t="str">
        <f>IF(次の目標!$L$42="日常生活",次の目標!H42,"")</f>
        <v/>
      </c>
    </row>
    <row r="36" spans="1:8" ht="31.5" customHeight="1" x14ac:dyDescent="0.45">
      <c r="A36" s="65"/>
      <c r="B36" s="50" t="str">
        <f>IF(次の目標!$L$46="日常生活",次の目標!B46,"")</f>
        <v/>
      </c>
      <c r="C36" s="25" t="str">
        <f>IF(次の目標!$L$46="日常生活",次の目標!C46,"")</f>
        <v/>
      </c>
      <c r="D36" s="21" t="str">
        <f>IF(次の目標!$L$46="日常生活",次の目標!M46,"")</f>
        <v/>
      </c>
      <c r="E36" s="21" t="str">
        <f>IF(次の目標!$L$46="日常生活",次の目標!N46,"")</f>
        <v/>
      </c>
      <c r="F36" s="21" t="str">
        <f>IF(次の目標!$L$46="日常生活",次の目標!O46,"")</f>
        <v/>
      </c>
      <c r="G36" s="21" t="str">
        <f>IF(次の目標!$L$46="日常生活",次の目標!G46,"")</f>
        <v/>
      </c>
      <c r="H36" s="21" t="str">
        <f>IF(次の目標!$L$46="日常生活",次の目標!H46,"")</f>
        <v/>
      </c>
    </row>
    <row r="37" spans="1:8" ht="31.5" customHeight="1" x14ac:dyDescent="0.45">
      <c r="A37" s="66"/>
      <c r="B37" s="50" t="str">
        <f>IF(次の目標!$L$48="日常生活",次の目標!B48,"")</f>
        <v/>
      </c>
      <c r="C37" s="25" t="str">
        <f>IF(次の目標!$L$48="日常生活",次の目標!C48,"")</f>
        <v/>
      </c>
      <c r="D37" s="21" t="str">
        <f>IF(次の目標!$L$48="日常生活",次の目標!M48,"")</f>
        <v/>
      </c>
      <c r="E37" s="21" t="str">
        <f>IF(次の目標!$L$48="日常生活",次の目標!N48,"")</f>
        <v/>
      </c>
      <c r="F37" s="21" t="str">
        <f>IF(次の目標!$L$48="日常生活",次の目標!O48,"")</f>
        <v/>
      </c>
      <c r="G37" s="21" t="str">
        <f>IF(次の目標!$L$48="日常生活",次の目標!G48,"")</f>
        <v/>
      </c>
      <c r="H37" s="21" t="str">
        <f>IF(次の目標!$L$48="日常生活",次の目標!H48,"")</f>
        <v/>
      </c>
    </row>
    <row r="38" spans="1:8" ht="31.5" customHeight="1" x14ac:dyDescent="0.45">
      <c r="A38" s="68" t="s">
        <v>64</v>
      </c>
      <c r="B38" s="50" t="str">
        <f>IF(次の目標!$L$23="国語",次の目標!B23,"")</f>
        <v/>
      </c>
      <c r="C38" s="25" t="str">
        <f>IF(次の目標!$L$23="国語",次の目標!C23,"")</f>
        <v/>
      </c>
      <c r="D38" s="21" t="str">
        <f>IF(次の目標!$L$23="国語",次の目標!M23,"")</f>
        <v/>
      </c>
      <c r="E38" s="21" t="str">
        <f>IF(次の目標!$L$23="国語",次の目標!N23,"")</f>
        <v/>
      </c>
      <c r="F38" s="21" t="str">
        <f>IF(次の目標!$L$23="国語",次の目標!O23,"")</f>
        <v/>
      </c>
      <c r="G38" s="21" t="str">
        <f>IF(次の目標!$L$23="国語",次の目標!G23,"")</f>
        <v/>
      </c>
      <c r="H38" s="21" t="str">
        <f>IF(次の目標!$L$23="国語",次の目標!H23,"")</f>
        <v/>
      </c>
    </row>
    <row r="39" spans="1:8" ht="31.5" customHeight="1" x14ac:dyDescent="0.45">
      <c r="A39" s="68"/>
      <c r="B39" s="50" t="str">
        <f>IF(次の目標!$L$30="国語",次の目標!B30,"")</f>
        <v/>
      </c>
      <c r="C39" s="25" t="str">
        <f>IF(次の目標!$L$30="国語",次の目標!C30,"")</f>
        <v/>
      </c>
      <c r="D39" s="21" t="str">
        <f>IF(次の目標!$L$30="国語",次の目標!M30,"")</f>
        <v/>
      </c>
      <c r="E39" s="21" t="str">
        <f>IF(次の目標!$L$30="国語",次の目標!N30,"")</f>
        <v/>
      </c>
      <c r="F39" s="21" t="str">
        <f>IF(次の目標!$L$30="国語",次の目標!O30,"")</f>
        <v/>
      </c>
      <c r="G39" s="21" t="str">
        <f>IF(次の目標!$L$30="国語",次の目標!G30,"")</f>
        <v/>
      </c>
      <c r="H39" s="21" t="str">
        <f>IF(次の目標!$L$30="国語",次の目標!H30,"")</f>
        <v/>
      </c>
    </row>
    <row r="40" spans="1:8" ht="31.5" customHeight="1" x14ac:dyDescent="0.45">
      <c r="A40" s="68"/>
      <c r="B40" s="50" t="str">
        <f>IF(次の目標!$L$52="国語",次の目標!B52,"")</f>
        <v/>
      </c>
      <c r="C40" s="25" t="str">
        <f>IF(次の目標!$L$52="国語",次の目標!C52,"")</f>
        <v/>
      </c>
      <c r="D40" s="21" t="str">
        <f>IF(次の目標!$L$52="国語",次の目標!M52,"")</f>
        <v/>
      </c>
      <c r="E40" s="21" t="str">
        <f>IF(次の目標!$L$52="国語",次の目標!N52,"")</f>
        <v/>
      </c>
      <c r="F40" s="21" t="str">
        <f>IF(次の目標!$L$52="国語",次の目標!O52,"")</f>
        <v/>
      </c>
      <c r="G40" s="21" t="str">
        <f>IF(次の目標!$L$52="国語",次の目標!G52,"")</f>
        <v/>
      </c>
      <c r="H40" s="21" t="str">
        <f>IF(次の目標!$L$52="国語",次の目標!H52,"")</f>
        <v/>
      </c>
    </row>
    <row r="41" spans="1:8" ht="31.5" customHeight="1" x14ac:dyDescent="0.45">
      <c r="A41" s="68"/>
      <c r="B41" s="50" t="str">
        <f>IF(次の目標!$L$53="国語",次の目標!B53,"")</f>
        <v/>
      </c>
      <c r="C41" s="25" t="str">
        <f>IF(次の目標!$L$53="国語",次の目標!C53,"")</f>
        <v/>
      </c>
      <c r="D41" s="21" t="str">
        <f>IF(次の目標!$L$53="国語",次の目標!M53,"")</f>
        <v/>
      </c>
      <c r="E41" s="21" t="str">
        <f>IF(次の目標!$L$53="国語",次の目標!N53,"")</f>
        <v/>
      </c>
      <c r="F41" s="21" t="str">
        <f>IF(次の目標!$L$53="国語",次の目標!O53,"")</f>
        <v/>
      </c>
      <c r="G41" s="21" t="str">
        <f>IF(次の目標!$L$53="国語",次の目標!G53,"")</f>
        <v/>
      </c>
      <c r="H41" s="21" t="str">
        <f>IF(次の目標!$L$53="国語",次の目標!H53,"")</f>
        <v/>
      </c>
    </row>
    <row r="42" spans="1:8" ht="31.2" customHeight="1" x14ac:dyDescent="0.45">
      <c r="A42" s="68"/>
      <c r="B42" s="50" t="str">
        <f>IF(次の目標!$L$54="国語",次の目標!B54,"")</f>
        <v/>
      </c>
      <c r="C42" s="25" t="str">
        <f>IF(次の目標!$L$54="国語",次の目標!C54,"")</f>
        <v/>
      </c>
      <c r="D42" s="21" t="str">
        <f>IF(次の目標!$L$54="国語",次の目標!M54,"")</f>
        <v/>
      </c>
      <c r="E42" s="21" t="str">
        <f>IF(次の目標!$L$54="国語",次の目標!N54,"")</f>
        <v/>
      </c>
      <c r="F42" s="21" t="str">
        <f>IF(次の目標!$L$54="国語",次の目標!O54,"")</f>
        <v/>
      </c>
      <c r="G42" s="21" t="str">
        <f>IF(次の目標!$L$54="国語",次の目標!G54,"")</f>
        <v/>
      </c>
      <c r="H42" s="21" t="str">
        <f>IF(次の目標!$L$54="国語",次の目標!H54,"")</f>
        <v/>
      </c>
    </row>
    <row r="43" spans="1:8" ht="31.2" customHeight="1" x14ac:dyDescent="0.45">
      <c r="A43" s="68" t="s">
        <v>52</v>
      </c>
      <c r="B43" s="50" t="str">
        <f>IF(次の目標!$L$9="算数",次の目標!B9,"")</f>
        <v/>
      </c>
      <c r="C43" s="25" t="str">
        <f>IF(次の目標!$L$9="算数",次の目標!C9,"")</f>
        <v/>
      </c>
      <c r="D43" s="21" t="str">
        <f>IF(次の目標!$L$9="算数",次の目標!M9,"")</f>
        <v/>
      </c>
      <c r="E43" s="21" t="str">
        <f>IF(次の目標!$L$9="算数",次の目標!N9,"")</f>
        <v/>
      </c>
      <c r="F43" s="21" t="str">
        <f>IF(次の目標!$L$9="算数",次の目標!O9,"")</f>
        <v/>
      </c>
      <c r="G43" s="21" t="str">
        <f>IF(次の目標!$L$9="算数",次の目標!G9,"")</f>
        <v/>
      </c>
      <c r="H43" s="21" t="str">
        <f>IF(次の目標!$L$9="算数",次の目標!H9,"")</f>
        <v/>
      </c>
    </row>
    <row r="44" spans="1:8" ht="31.2" customHeight="1" x14ac:dyDescent="0.45">
      <c r="A44" s="68"/>
      <c r="B44" s="50" t="str">
        <f>IF(次の目標!$L$27="算数",次の目標!B27,"")</f>
        <v/>
      </c>
      <c r="C44" s="25" t="str">
        <f>IF(次の目標!$L$27="算数",次の目標!C27,"")</f>
        <v/>
      </c>
      <c r="D44" s="21" t="str">
        <f>IF(次の目標!$L$27="算数",次の目標!M27,"")</f>
        <v/>
      </c>
      <c r="E44" s="21" t="str">
        <f>IF(次の目標!$L$27="算数",次の目標!N27,"")</f>
        <v/>
      </c>
      <c r="F44" s="21" t="str">
        <f>IF(次の目標!$L$27="算数",次の目標!O27,"")</f>
        <v/>
      </c>
      <c r="G44" s="21" t="str">
        <f>IF(次の目標!$L$27="算数",次の目標!G27,"")</f>
        <v/>
      </c>
      <c r="H44" s="21" t="str">
        <f>IF(次の目標!$L$27="算数",次の目標!H27,"")</f>
        <v/>
      </c>
    </row>
    <row r="45" spans="1:8" ht="31.2" customHeight="1" x14ac:dyDescent="0.45">
      <c r="A45" s="68"/>
      <c r="B45" s="50" t="str">
        <f>IF(次の目標!$L$28="算数",次の目標!B28,"")</f>
        <v/>
      </c>
      <c r="C45" s="25" t="str">
        <f>IF(次の目標!$L$28="算数",次の目標!C28,"")</f>
        <v/>
      </c>
      <c r="D45" s="21" t="str">
        <f>IF(次の目標!$L$28="算数",次の目標!M28,"")</f>
        <v/>
      </c>
      <c r="E45" s="21" t="str">
        <f>IF(次の目標!$L$28="算数",次の目標!N28,"")</f>
        <v/>
      </c>
      <c r="F45" s="21" t="str">
        <f>IF(次の目標!$L$28="算数",次の目標!O28,"")</f>
        <v/>
      </c>
      <c r="G45" s="21" t="str">
        <f>IF(次の目標!$L$28="算数",次の目標!G28,"")</f>
        <v/>
      </c>
      <c r="H45" s="21" t="str">
        <f>IF(次の目標!$L$28="算数",次の目標!H28,"")</f>
        <v/>
      </c>
    </row>
    <row r="46" spans="1:8" ht="31.2" customHeight="1" x14ac:dyDescent="0.45">
      <c r="A46" s="68"/>
      <c r="B46" s="50" t="str">
        <f>IF(次の目標!$L$52="算数",次の目標!B52,"")</f>
        <v/>
      </c>
      <c r="C46" s="25" t="str">
        <f>IF(次の目標!$L$52="算数",次の目標!C52,"")</f>
        <v/>
      </c>
      <c r="D46" s="21" t="str">
        <f>IF(次の目標!$L$52="算数",次の目標!M52,"")</f>
        <v/>
      </c>
      <c r="E46" s="21" t="str">
        <f>IF(次の目標!$L$52="算数",次の目標!N52,"")</f>
        <v/>
      </c>
      <c r="F46" s="21" t="str">
        <f>IF(次の目標!$L$52="算数",次の目標!O52,"")</f>
        <v/>
      </c>
      <c r="G46" s="21" t="str">
        <f>IF(次の目標!$L$52="算数",次の目標!G52,"")</f>
        <v/>
      </c>
      <c r="H46" s="21" t="str">
        <f>IF(次の目標!$L$52="算数",次の目標!H52,"")</f>
        <v/>
      </c>
    </row>
    <row r="47" spans="1:8" ht="31.2" customHeight="1" x14ac:dyDescent="0.45">
      <c r="A47" s="69" t="s">
        <v>458</v>
      </c>
      <c r="B47" s="50" t="str">
        <f>IF(次の目標!$L$16="体育",次の目標!B16,"")</f>
        <v/>
      </c>
      <c r="C47" s="25" t="str">
        <f>IF(次の目標!$L$16="体育",次の目標!C16,"")</f>
        <v/>
      </c>
      <c r="D47" s="21" t="str">
        <f>IF(次の目標!$L$16="体育",次の目標!M16,"")</f>
        <v/>
      </c>
      <c r="E47" s="21" t="str">
        <f>IF(次の目標!$L$16="体育",次の目標!N16,"")</f>
        <v/>
      </c>
      <c r="F47" s="21" t="str">
        <f>IF(次の目標!$L$16="体育",次の目標!O16,"")</f>
        <v/>
      </c>
      <c r="G47" s="21" t="str">
        <f>IF(次の目標!$L$16="体育",次の目標!G16,"")</f>
        <v/>
      </c>
      <c r="H47" s="21" t="str">
        <f>IF(次の目標!$L$16="体育",次の目標!H16,"")</f>
        <v/>
      </c>
    </row>
    <row r="48" spans="1:8" ht="31.2" customHeight="1" x14ac:dyDescent="0.45">
      <c r="A48" s="70"/>
      <c r="B48" s="50" t="str">
        <f>IF(次の目標!$L$18="体育",次の目標!B18,"")</f>
        <v/>
      </c>
      <c r="C48" s="25" t="str">
        <f>IF(次の目標!$L$18="体育",次の目標!C18,"")</f>
        <v/>
      </c>
      <c r="D48" s="21" t="str">
        <f>IF(次の目標!$L$18="体育",次の目標!M18,"")</f>
        <v/>
      </c>
      <c r="E48" s="21" t="str">
        <f>IF(次の目標!$L$18="体育",次の目標!N18,"")</f>
        <v/>
      </c>
      <c r="F48" s="21" t="str">
        <f>IF(次の目標!$L$18="体育",次の目標!O18,"")</f>
        <v/>
      </c>
      <c r="G48" s="21" t="str">
        <f>IF(次の目標!$L$18="体育",次の目標!G18,"")</f>
        <v/>
      </c>
      <c r="H48" s="21" t="str">
        <f>IF(次の目標!$L$18="体育",次の目標!H18,"")</f>
        <v/>
      </c>
    </row>
    <row r="49" spans="1:8" ht="31.2" customHeight="1" x14ac:dyDescent="0.45">
      <c r="A49" s="70"/>
      <c r="B49" s="50" t="str">
        <f>IF(次の目標!$L$43="体育",次の目標!B43,"")</f>
        <v/>
      </c>
      <c r="C49" s="25" t="str">
        <f>IF(次の目標!$L$43="体育",次の目標!C43,"")</f>
        <v/>
      </c>
      <c r="D49" s="21" t="str">
        <f>IF(次の目標!$L$43="体育",次の目標!M43,"")</f>
        <v/>
      </c>
      <c r="E49" s="21" t="str">
        <f>IF(次の目標!$L$43="体育",次の目標!N43,"")</f>
        <v/>
      </c>
      <c r="F49" s="21" t="str">
        <f>IF(次の目標!$L$43="体育",次の目標!O43,"")</f>
        <v/>
      </c>
      <c r="G49" s="21" t="str">
        <f>IF(次の目標!$L$43="体育",次の目標!G43,"")</f>
        <v/>
      </c>
      <c r="H49" s="21" t="str">
        <f>IF(次の目標!$L$43="体育",次の目標!H43,"")</f>
        <v/>
      </c>
    </row>
    <row r="50" spans="1:8" ht="31.5" customHeight="1" x14ac:dyDescent="0.45">
      <c r="A50" s="70"/>
      <c r="B50" s="50" t="str">
        <f>IF(次の目標!$L$44="体育",次の目標!B44,"")</f>
        <v/>
      </c>
      <c r="C50" s="25" t="str">
        <f>IF(次の目標!$L$44="体育",次の目標!C44,"")</f>
        <v/>
      </c>
      <c r="D50" s="21" t="str">
        <f>IF(次の目標!$L$44="体育",次の目標!M44,"")</f>
        <v/>
      </c>
      <c r="E50" s="21" t="str">
        <f>IF(次の目標!$L$44="体育",次の目標!N44,"")</f>
        <v/>
      </c>
      <c r="F50" s="21" t="str">
        <f>IF(次の目標!$L$44="体育",次の目標!O44,"")</f>
        <v/>
      </c>
      <c r="G50" s="21" t="str">
        <f>IF(次の目標!$L$44="体育",次の目標!G44,"")</f>
        <v/>
      </c>
      <c r="H50" s="21" t="str">
        <f>IF(次の目標!$L$44="体育",次の目標!H44,"")</f>
        <v/>
      </c>
    </row>
    <row r="51" spans="1:8" ht="31.5" customHeight="1" x14ac:dyDescent="0.45">
      <c r="A51" s="70"/>
      <c r="B51" s="50" t="str">
        <f>IF(次の目標!$L$45="体育",次の目標!B45,"")</f>
        <v/>
      </c>
      <c r="C51" s="25" t="str">
        <f>IF(次の目標!$L$45="体育",次の目標!C45,"")</f>
        <v/>
      </c>
      <c r="D51" s="21" t="str">
        <f>IF(次の目標!$L$45="体育",次の目標!M45,"")</f>
        <v/>
      </c>
      <c r="E51" s="21" t="str">
        <f>IF(次の目標!$L$45="体育",次の目標!N45,"")</f>
        <v/>
      </c>
      <c r="F51" s="21" t="str">
        <f>IF(次の目標!$L$45="体育",次の目標!O45,"")</f>
        <v/>
      </c>
      <c r="G51" s="21" t="str">
        <f>IF(次の目標!$L$45="体育",次の目標!G45,"")</f>
        <v/>
      </c>
      <c r="H51" s="21" t="str">
        <f>IF(次の目標!$L$45="体育",次の目標!H45,"")</f>
        <v/>
      </c>
    </row>
    <row r="52" spans="1:8" ht="31.5" customHeight="1" x14ac:dyDescent="0.45">
      <c r="A52" s="70"/>
      <c r="B52" s="50" t="str">
        <f>IF(次の目標!$L$46="体育",次の目標!B46,"")</f>
        <v/>
      </c>
      <c r="C52" s="25" t="str">
        <f>IF(次の目標!$L$46="体育",次の目標!C46,"")</f>
        <v/>
      </c>
      <c r="D52" s="21" t="str">
        <f>IF(次の目標!$L$46="体育",次の目標!M46,"")</f>
        <v/>
      </c>
      <c r="E52" s="21" t="str">
        <f>IF(次の目標!$L$46="体育",次の目標!N46,"")</f>
        <v/>
      </c>
      <c r="F52" s="21" t="str">
        <f>IF(次の目標!$L$46="体育",次の目標!O46,"")</f>
        <v/>
      </c>
      <c r="G52" s="21" t="str">
        <f>IF(次の目標!$L$46="体育",次の目標!G46,"")</f>
        <v/>
      </c>
      <c r="H52" s="21" t="str">
        <f>IF(次の目標!$L$46="体育",次の目標!H46,"")</f>
        <v/>
      </c>
    </row>
    <row r="53" spans="1:8" ht="31.5" customHeight="1" x14ac:dyDescent="0.45">
      <c r="A53" s="70"/>
      <c r="B53" s="50" t="str">
        <f>IF(次の目標!$L$47="体育",次の目標!B47,"")</f>
        <v/>
      </c>
      <c r="C53" s="25" t="str">
        <f>IF(次の目標!$L$47="体育",次の目標!C47,"")</f>
        <v/>
      </c>
      <c r="D53" s="21" t="str">
        <f>IF(次の目標!$L$47="体育",次の目標!M47,"")</f>
        <v/>
      </c>
      <c r="E53" s="21" t="str">
        <f>IF(次の目標!$L$47="体育",次の目標!N47,"")</f>
        <v/>
      </c>
      <c r="F53" s="21" t="str">
        <f>IF(次の目標!$L$47="体育",次の目標!O47,"")</f>
        <v/>
      </c>
      <c r="G53" s="21" t="str">
        <f>IF(次の目標!$L$47="体育",次の目標!G47,"")</f>
        <v/>
      </c>
      <c r="H53" s="21" t="str">
        <f>IF(次の目標!$L$47="体育",次の目標!H47,"")</f>
        <v/>
      </c>
    </row>
    <row r="54" spans="1:8" ht="31.5" customHeight="1" x14ac:dyDescent="0.45">
      <c r="A54" s="61" t="s">
        <v>392</v>
      </c>
      <c r="B54" s="50" t="str">
        <f>IF(次の目標!$L$50="職業",次の目標!B50,"")</f>
        <v/>
      </c>
      <c r="C54" s="25" t="str">
        <f>IF(次の目標!$L$50="職業",次の目標!C50,"")</f>
        <v/>
      </c>
      <c r="D54" s="21" t="str">
        <f>IF(次の目標!$L$50="職業",次の目標!M50,"")</f>
        <v/>
      </c>
      <c r="E54" s="21" t="str">
        <f>IF(次の目標!$L$50="職業",次の目標!N50,"")</f>
        <v/>
      </c>
      <c r="F54" s="21" t="str">
        <f>IF(次の目標!$L$50="職業",次の目標!O50,"")</f>
        <v/>
      </c>
      <c r="G54" s="21" t="str">
        <f>IF(次の目標!$L$50="職業",次の目標!G50,"")</f>
        <v/>
      </c>
      <c r="H54" s="21" t="str">
        <f>IF(次の目標!$L$50="職業",次の目標!H50,"")</f>
        <v/>
      </c>
    </row>
    <row r="55" spans="1:8" ht="31.5" customHeight="1" x14ac:dyDescent="0.45">
      <c r="A55" s="61"/>
      <c r="B55" s="50" t="str">
        <f>IF(次の目標!$L$51="職業",次の目標!B51,"")</f>
        <v/>
      </c>
      <c r="C55" s="25" t="str">
        <f>IF(次の目標!$L$51="職業",次の目標!C51,"")</f>
        <v/>
      </c>
      <c r="D55" s="21" t="str">
        <f>IF(次の目標!$L$51="職業",次の目標!M51,"")</f>
        <v/>
      </c>
      <c r="E55" s="21" t="str">
        <f>IF(次の目標!$L$51="職業",次の目標!N51,"")</f>
        <v/>
      </c>
      <c r="F55" s="21" t="str">
        <f>IF(次の目標!$L$51="職業",次の目標!O51,"")</f>
        <v/>
      </c>
      <c r="G55" s="21" t="str">
        <f>IF(次の目標!$L$51="職業",次の目標!G51,"")</f>
        <v/>
      </c>
      <c r="H55" s="21" t="str">
        <f>IF(次の目標!$L$51="職業",次の目標!H51,"")</f>
        <v/>
      </c>
    </row>
    <row r="56" spans="1:8" ht="31.5" customHeight="1" x14ac:dyDescent="0.45">
      <c r="A56" s="61" t="s">
        <v>380</v>
      </c>
      <c r="B56" s="50" t="str">
        <f>IF(次の目標!$L$19="家庭",次の目標!B19,"")</f>
        <v/>
      </c>
      <c r="C56" s="25" t="str">
        <f>IF(次の目標!$L$19="家庭",次の目標!C19,"")</f>
        <v/>
      </c>
      <c r="D56" s="21" t="str">
        <f>IF(次の目標!$L$19="家庭",次の目標!M19,"")</f>
        <v/>
      </c>
      <c r="E56" s="21" t="str">
        <f>IF(次の目標!$L$19="家庭",次の目標!N19,"")</f>
        <v/>
      </c>
      <c r="F56" s="21" t="str">
        <f>IF(次の目標!$L$19="家庭",次の目標!O19,"")</f>
        <v/>
      </c>
      <c r="G56" s="21" t="str">
        <f>IF(次の目標!$L$19="家庭",次の目標!G19,"")</f>
        <v/>
      </c>
      <c r="H56" s="21" t="str">
        <f>IF(次の目標!$L$19="家庭",次の目標!H19,"")</f>
        <v/>
      </c>
    </row>
    <row r="57" spans="1:8" ht="31.5" customHeight="1" x14ac:dyDescent="0.45">
      <c r="A57" s="61"/>
      <c r="B57" s="50" t="str">
        <f>IF(次の目標!$L$22="家庭",次の目標!B22,"")</f>
        <v/>
      </c>
      <c r="C57" s="25" t="str">
        <f>IF(次の目標!$L$22="家庭",次の目標!C22,"")</f>
        <v/>
      </c>
      <c r="D57" s="21" t="str">
        <f>IF(次の目標!$L$22="家庭",次の目標!M22,"")</f>
        <v/>
      </c>
      <c r="E57" s="21" t="str">
        <f>IF(次の目標!$L$22="家庭",次の目標!N22,"")</f>
        <v/>
      </c>
      <c r="F57" s="21" t="str">
        <f>IF(次の目標!$L$22="家庭",次の目標!O22,"")</f>
        <v/>
      </c>
      <c r="G57" s="21" t="str">
        <f>IF(次の目標!$L$22="家庭",次の目標!G22,"")</f>
        <v/>
      </c>
      <c r="H57" s="21" t="str">
        <f>IF(次の目標!$L$22="家庭",次の目標!H22,"")</f>
        <v/>
      </c>
    </row>
    <row r="58" spans="1:8" ht="31.5" customHeight="1" x14ac:dyDescent="0.45">
      <c r="A58" s="61"/>
      <c r="B58" s="50" t="str">
        <f>IF(次の目標!$L$36="家庭",次の目標!B36,"")</f>
        <v/>
      </c>
      <c r="C58" s="25" t="str">
        <f>IF(次の目標!$L$36="家庭",次の目標!C36,"")</f>
        <v/>
      </c>
      <c r="D58" s="21" t="str">
        <f>IF(次の目標!$L$36="家庭",次の目標!M36,"")</f>
        <v/>
      </c>
      <c r="E58" s="21" t="str">
        <f>IF(次の目標!$L$36="家庭",次の目標!N36,"")</f>
        <v/>
      </c>
      <c r="F58" s="21" t="str">
        <f>IF(次の目標!$L$36="家庭",次の目標!O36,"")</f>
        <v/>
      </c>
      <c r="G58" s="21" t="str">
        <f>IF(次の目標!$L$36="家庭",次の目標!G36,"")</f>
        <v/>
      </c>
      <c r="H58" s="21" t="str">
        <f>IF(次の目標!$L$36="家庭",次の目標!H36,"")</f>
        <v/>
      </c>
    </row>
    <row r="59" spans="1:8" ht="31.5" customHeight="1" x14ac:dyDescent="0.45">
      <c r="A59" s="61"/>
      <c r="B59" s="50" t="str">
        <f>IF(次の目標!$L$41="家庭",次の目標!B41,"")</f>
        <v/>
      </c>
      <c r="C59" s="25" t="str">
        <f>IF(次の目標!$L$41="家庭",次の目標!C41,"")</f>
        <v/>
      </c>
      <c r="D59" s="21" t="str">
        <f>IF(次の目標!$L$41="家庭",次の目標!M41,"")</f>
        <v/>
      </c>
      <c r="E59" s="21" t="str">
        <f>IF(次の目標!$L$41="家庭",次の目標!N41,"")</f>
        <v/>
      </c>
      <c r="F59" s="21" t="str">
        <f>IF(次の目標!$L$41="家庭",次の目標!O41,"")</f>
        <v/>
      </c>
      <c r="G59" s="21" t="str">
        <f>IF(次の目標!$L$41="家庭",次の目標!G41,"")</f>
        <v/>
      </c>
      <c r="H59" s="21" t="str">
        <f>IF(次の目標!$L$41="家庭",次の目標!H41,"")</f>
        <v/>
      </c>
    </row>
    <row r="60" spans="1:8" ht="31.5" customHeight="1" x14ac:dyDescent="0.45">
      <c r="A60" s="61"/>
      <c r="B60" s="50" t="str">
        <f>IF(次の目標!$L$48="家庭",次の目標!B48,"")</f>
        <v/>
      </c>
      <c r="C60" s="25" t="str">
        <f>IF(次の目標!$L$48="家庭",次の目標!C48,"")</f>
        <v/>
      </c>
      <c r="D60" s="21" t="str">
        <f>IF(次の目標!$L$48="家庭",次の目標!M48,"")</f>
        <v/>
      </c>
      <c r="E60" s="21" t="str">
        <f>IF(次の目標!$L$48="家庭",次の目標!N48,"")</f>
        <v/>
      </c>
      <c r="F60" s="21" t="str">
        <f>IF(次の目標!$L$48="家庭",次の目標!O48,"")</f>
        <v/>
      </c>
      <c r="G60" s="21" t="str">
        <f>IF(次の目標!$L$48="家庭",次の目標!G48,"")</f>
        <v/>
      </c>
      <c r="H60" s="21" t="str">
        <f>IF(次の目標!$L$48="家庭",次の目標!H48,"")</f>
        <v/>
      </c>
    </row>
    <row r="61" spans="1:8" ht="31.5" customHeight="1" x14ac:dyDescent="0.45">
      <c r="A61" s="61"/>
      <c r="B61" s="50" t="str">
        <f>IF(次の目標!$L$55="家庭",次の目標!B55,"")</f>
        <v/>
      </c>
      <c r="C61" s="25" t="str">
        <f>IF(次の目標!$L$55="家庭",次の目標!C55,"")</f>
        <v/>
      </c>
      <c r="D61" s="21" t="str">
        <f>IF(次の目標!$L$55="家庭",次の目標!M55,"")</f>
        <v/>
      </c>
      <c r="E61" s="21" t="str">
        <f>IF(次の目標!$L$55="家庭",次の目標!N55,"")</f>
        <v/>
      </c>
      <c r="F61" s="21" t="str">
        <f>IF(次の目標!$L$55="家庭",次の目標!O55,"")</f>
        <v/>
      </c>
      <c r="G61" s="21" t="str">
        <f>IF(次の目標!$L$55="家庭",次の目標!G55,"")</f>
        <v/>
      </c>
      <c r="H61" s="21" t="str">
        <f>IF(次の目標!$L$55="家庭",次の目標!H55,"")</f>
        <v/>
      </c>
    </row>
    <row r="62" spans="1:8" ht="31.5" customHeight="1" x14ac:dyDescent="0.45">
      <c r="A62" s="61"/>
      <c r="B62" s="50" t="str">
        <f>IF(次の目標!$L$56="家庭",次の目標!B56,"")</f>
        <v/>
      </c>
      <c r="C62" s="25" t="str">
        <f>IF(次の目標!$L$56="家庭",次の目標!C56,"")</f>
        <v/>
      </c>
      <c r="D62" s="21" t="str">
        <f>IF(次の目標!$L$56="家庭",次の目標!M56,"")</f>
        <v/>
      </c>
      <c r="E62" s="21" t="str">
        <f>IF(次の目標!$L$56="家庭",次の目標!N56,"")</f>
        <v/>
      </c>
      <c r="F62" s="21" t="str">
        <f>IF(次の目標!$L$56="家庭",次の目標!O56,"")</f>
        <v/>
      </c>
      <c r="G62" s="21" t="str">
        <f>IF(次の目標!$L$56="家庭",次の目標!G56,"")</f>
        <v/>
      </c>
      <c r="H62" s="21" t="str">
        <f>IF(次の目標!$L$56="家庭",次の目標!H56,"")</f>
        <v/>
      </c>
    </row>
    <row r="63" spans="1:8" ht="31.5" customHeight="1" x14ac:dyDescent="0.45">
      <c r="A63" s="64" t="s">
        <v>453</v>
      </c>
      <c r="B63" s="50" t="str">
        <f>IF(次の目標!$L$37="理科",次の目標!B37,"")</f>
        <v/>
      </c>
      <c r="C63" s="25" t="str">
        <f>IF(次の目標!$L$37="理科",次の目標!C37,"")</f>
        <v/>
      </c>
      <c r="D63" s="21" t="str">
        <f>IF(次の目標!$L$37="理科",次の目標!M37,"")</f>
        <v/>
      </c>
      <c r="E63" s="21" t="str">
        <f>IF(次の目標!$L$37="理科",次の目標!N37,"")</f>
        <v/>
      </c>
      <c r="F63" s="21" t="str">
        <f>IF(次の目標!$L$37="理科",次の目標!O37,"")</f>
        <v/>
      </c>
      <c r="G63" s="21" t="str">
        <f>IF(次の目標!$L$37="理科",次の目標!G37,"")</f>
        <v/>
      </c>
      <c r="H63" s="21" t="str">
        <f>IF(次の目標!$L$37="理科",次の目標!H37,"")</f>
        <v/>
      </c>
    </row>
    <row r="64" spans="1:8" ht="31.5" customHeight="1" x14ac:dyDescent="0.45">
      <c r="A64" s="66"/>
      <c r="B64" s="50" t="str">
        <f>IF(次の目標!$L$38="理科",次の目標!B38,"")</f>
        <v/>
      </c>
      <c r="C64" s="25" t="str">
        <f>IF(次の目標!$L$38="理科",次の目標!C38,"")</f>
        <v/>
      </c>
      <c r="D64" s="21" t="str">
        <f>IF(次の目標!$L$38="理科",次の目標!M38,"")</f>
        <v/>
      </c>
      <c r="E64" s="21" t="str">
        <f>IF(次の目標!$L$38="理科",次の目標!N38,"")</f>
        <v/>
      </c>
      <c r="F64" s="21" t="str">
        <f>IF(次の目標!$L$38="理科",次の目標!O38,"")</f>
        <v/>
      </c>
      <c r="G64" s="21" t="str">
        <f>IF(次の目標!$L$38="理科",次の目標!G38,"")</f>
        <v/>
      </c>
      <c r="H64" s="21" t="str">
        <f>IF(次の目標!$L$38="理科",次の目標!H38,"")</f>
        <v/>
      </c>
    </row>
    <row r="65" spans="1:8" ht="31.5" customHeight="1" x14ac:dyDescent="0.45">
      <c r="A65" s="64" t="s">
        <v>382</v>
      </c>
      <c r="B65" s="50" t="str">
        <f>IF(次の目標!$L$26="社会",次の目標!B26,"")</f>
        <v/>
      </c>
      <c r="C65" s="25" t="str">
        <f>IF(次の目標!$L$26="社会",次の目標!C26,"")</f>
        <v/>
      </c>
      <c r="D65" s="21" t="str">
        <f>IF(次の目標!$L$26="社会",次の目標!M26,"")</f>
        <v/>
      </c>
      <c r="E65" s="21" t="str">
        <f>IF(次の目標!$L$26="社会",次の目標!N26,"")</f>
        <v/>
      </c>
      <c r="F65" s="21" t="str">
        <f>IF(次の目標!$L$26="社会",次の目標!O26,"")</f>
        <v/>
      </c>
      <c r="G65" s="21" t="str">
        <f>IF(次の目標!$L$26="社会",次の目標!G26,"")</f>
        <v/>
      </c>
      <c r="H65" s="21" t="str">
        <f>IF(次の目標!$L$26="社会",次の目標!H26,"")</f>
        <v/>
      </c>
    </row>
    <row r="66" spans="1:8" ht="31.5" customHeight="1" x14ac:dyDescent="0.45">
      <c r="A66" s="65"/>
      <c r="B66" s="50" t="str">
        <f>IF(次の目標!$L$30="社会",次の目標!B30,"")</f>
        <v/>
      </c>
      <c r="C66" s="25" t="str">
        <f>IF(次の目標!$L$30="社会",次の目標!C30,"")</f>
        <v/>
      </c>
      <c r="D66" s="21" t="str">
        <f>IF(次の目標!$L$30="社会",次の目標!M30,"")</f>
        <v/>
      </c>
      <c r="E66" s="21" t="str">
        <f>IF(次の目標!$L$30="社会",次の目標!N30,"")</f>
        <v/>
      </c>
      <c r="F66" s="21" t="str">
        <f>IF(次の目標!$L$30="社会",次の目標!O30,"")</f>
        <v/>
      </c>
      <c r="G66" s="21" t="str">
        <f>IF(次の目標!$L$30="社会",次の目標!G30,"")</f>
        <v/>
      </c>
      <c r="H66" s="21" t="str">
        <f>IF(次の目標!$L$30="社会",次の目標!H30,"")</f>
        <v/>
      </c>
    </row>
    <row r="67" spans="1:8" ht="31.5" customHeight="1" x14ac:dyDescent="0.45">
      <c r="A67" s="65"/>
      <c r="B67" s="50" t="str">
        <f>IF(次の目標!$L$34="社会",次の目標!B34,"")</f>
        <v/>
      </c>
      <c r="C67" s="25" t="str">
        <f>IF(次の目標!$L$34="社会",次の目標!C34,"")</f>
        <v/>
      </c>
      <c r="D67" s="21" t="str">
        <f>IF(次の目標!$L$34="社会",次の目標!M34,"")</f>
        <v/>
      </c>
      <c r="E67" s="21" t="str">
        <f>IF(次の目標!$L$34="社会",次の目標!N34,"")</f>
        <v/>
      </c>
      <c r="F67" s="21" t="str">
        <f>IF(次の目標!$L$34="社会",次の目標!O34,"")</f>
        <v/>
      </c>
      <c r="G67" s="21" t="str">
        <f>IF(次の目標!$L$34="社会",次の目標!G34,"")</f>
        <v/>
      </c>
      <c r="H67" s="21" t="str">
        <f>IF(次の目標!$L$34="社会",次の目標!H34,"")</f>
        <v/>
      </c>
    </row>
    <row r="68" spans="1:8" ht="31.5" customHeight="1" x14ac:dyDescent="0.45">
      <c r="A68" s="65"/>
      <c r="B68" s="50" t="str">
        <f>IF(次の目標!$L$35="社会",次の目標!B35,"")</f>
        <v/>
      </c>
      <c r="C68" s="25" t="str">
        <f>IF(次の目標!$L$35="社会",次の目標!C35,"")</f>
        <v/>
      </c>
      <c r="D68" s="21" t="str">
        <f>IF(次の目標!$L$35="社会",次の目標!M35,"")</f>
        <v/>
      </c>
      <c r="E68" s="21" t="str">
        <f>IF(次の目標!$L$35="社会",次の目標!N35,"")</f>
        <v/>
      </c>
      <c r="F68" s="21" t="str">
        <f>IF(次の目標!$L$35="社会",次の目標!O35,"")</f>
        <v/>
      </c>
      <c r="G68" s="21" t="str">
        <f>IF(次の目標!$L$35="社会",次の目標!G35,"")</f>
        <v/>
      </c>
      <c r="H68" s="21" t="str">
        <f>IF(次の目標!$L$35="社会",次の目標!H35,"")</f>
        <v/>
      </c>
    </row>
    <row r="69" spans="1:8" ht="31.5" customHeight="1" x14ac:dyDescent="0.45">
      <c r="A69" s="65"/>
      <c r="B69" s="50" t="str">
        <f>IF(次の目標!$L$42="社会",次の目標!B42,"")</f>
        <v/>
      </c>
      <c r="C69" s="25" t="str">
        <f>IF(次の目標!$L$42="社会",次の目標!C42,"")</f>
        <v/>
      </c>
      <c r="D69" s="21" t="str">
        <f>IF(次の目標!$L$42="社会",次の目標!M42,"")</f>
        <v/>
      </c>
      <c r="E69" s="21" t="str">
        <f>IF(次の目標!$L$42="社会",次の目標!N42,"")</f>
        <v/>
      </c>
      <c r="F69" s="21" t="str">
        <f>IF(次の目標!$L$42="社会",次の目標!O42,"")</f>
        <v/>
      </c>
      <c r="G69" s="21" t="str">
        <f>IF(次の目標!$L$42="社会",次の目標!G42,"")</f>
        <v/>
      </c>
      <c r="H69" s="21" t="str">
        <f>IF(次の目標!$L$42="社会",次の目標!H42,"")</f>
        <v/>
      </c>
    </row>
    <row r="70" spans="1:8" ht="31.5" customHeight="1" x14ac:dyDescent="0.45">
      <c r="A70" s="65"/>
      <c r="B70" s="50" t="str">
        <f>IF(次の目標!$L$57="社会",次の目標!B57,"")</f>
        <v/>
      </c>
      <c r="C70" s="25" t="str">
        <f>IF(次の目標!$L$57="社会",次の目標!C57,"")</f>
        <v/>
      </c>
      <c r="D70" s="21" t="str">
        <f>IF(次の目標!$L$57="社会",次の目標!M57,"")</f>
        <v/>
      </c>
      <c r="E70" s="21" t="str">
        <f>IF(次の目標!$L$57="社会",次の目標!N57,"")</f>
        <v/>
      </c>
      <c r="F70" s="21" t="str">
        <f>IF(次の目標!$L$57="社会",次の目標!O57,"")</f>
        <v/>
      </c>
      <c r="G70" s="21" t="str">
        <f>IF(次の目標!$L$57="社会",次の目標!G57,"")</f>
        <v/>
      </c>
      <c r="H70" s="21" t="str">
        <f>IF(次の目標!$L$57="社会",次の目標!H57,"")</f>
        <v/>
      </c>
    </row>
    <row r="71" spans="1:8" ht="31.5" customHeight="1" x14ac:dyDescent="0.45">
      <c r="A71" s="66"/>
      <c r="B71" s="50" t="str">
        <f>IF(次の目標!$L$58="社会",次の目標!B58,"")</f>
        <v/>
      </c>
      <c r="C71" s="25" t="str">
        <f>IF(次の目標!$L$58="社会",次の目標!C58,"")</f>
        <v/>
      </c>
      <c r="D71" s="21" t="str">
        <f>IF(次の目標!$L$58="社会",次の目標!M58,"")</f>
        <v/>
      </c>
      <c r="E71" s="21" t="str">
        <f>IF(次の目標!$L$58="社会",次の目標!N58,"")</f>
        <v/>
      </c>
      <c r="F71" s="21" t="str">
        <f>IF(次の目標!$L$58="社会",次の目標!O58,"")</f>
        <v/>
      </c>
      <c r="G71" s="21" t="str">
        <f>IF(次の目標!$L$58="社会",次の目標!G58,"")</f>
        <v/>
      </c>
      <c r="H71" s="21" t="str">
        <f>IF(次の目標!$L$58="社会",次の目標!H58,"")</f>
        <v/>
      </c>
    </row>
    <row r="72" spans="1:8" ht="31.5" customHeight="1" x14ac:dyDescent="0.45">
      <c r="A72" s="61" t="s">
        <v>391</v>
      </c>
      <c r="B72" s="50" t="str">
        <f>IF(次の目標!$L$24="自立",次の目標!B24,"")</f>
        <v/>
      </c>
      <c r="C72" s="25" t="str">
        <f>IF(次の目標!$L$24="自立",次の目標!C24,"")</f>
        <v/>
      </c>
      <c r="D72" s="21" t="str">
        <f>IF(次の目標!$L$24="自立",次の目標!M24,"")</f>
        <v/>
      </c>
      <c r="E72" s="21" t="str">
        <f>IF(次の目標!$L$24="自立",次の目標!N24,"")</f>
        <v/>
      </c>
      <c r="F72" s="21" t="str">
        <f>IF(次の目標!$L$24="自立",次の目標!O24,"")</f>
        <v/>
      </c>
      <c r="G72" s="21" t="str">
        <f>IF(次の目標!$L$24="自立",次の目標!G24,"")</f>
        <v/>
      </c>
      <c r="H72" s="21" t="str">
        <f>IF(次の目標!$L$24="自立",次の目標!H24,"")</f>
        <v/>
      </c>
    </row>
    <row r="73" spans="1:8" ht="31.5" customHeight="1" x14ac:dyDescent="0.45">
      <c r="A73" s="61"/>
      <c r="B73" s="50" t="str">
        <f>IF(次の目標!$L$49="自立",次の目標!B49,"")</f>
        <v/>
      </c>
      <c r="C73" s="25" t="str">
        <f>IF(次の目標!$L$49="自立",次の目標!C49,"")</f>
        <v/>
      </c>
      <c r="D73" s="21" t="str">
        <f>IF(次の目標!$L$49="自立",次の目標!M49,"")</f>
        <v/>
      </c>
      <c r="E73" s="21" t="str">
        <f>IF(次の目標!$L$49="自立",次の目標!N49,"")</f>
        <v/>
      </c>
      <c r="F73" s="21" t="str">
        <f>IF(次の目標!$L$49="自立",次の目標!O49,"")</f>
        <v/>
      </c>
      <c r="G73" s="21" t="str">
        <f>IF(次の目標!$L$49="自立",次の目標!G49,"")</f>
        <v/>
      </c>
      <c r="H73" s="21" t="str">
        <f>IF(次の目標!$L$49="自立",次の目標!H49,"")</f>
        <v/>
      </c>
    </row>
    <row r="74" spans="1:8" ht="31.5" customHeight="1" x14ac:dyDescent="0.45">
      <c r="A74" s="61"/>
      <c r="B74" s="50" t="str">
        <f>IF(次の目標!$L$59="自立",次の目標!B59,"")</f>
        <v/>
      </c>
      <c r="C74" s="25" t="str">
        <f>IF(次の目標!$L$59="自立",次の目標!C59,"")</f>
        <v/>
      </c>
      <c r="D74" s="21" t="str">
        <f>IF(次の目標!$L$59="自立",次の目標!M59,"")</f>
        <v/>
      </c>
      <c r="E74" s="21" t="str">
        <f>IF(次の目標!$L$59="自立",次の目標!N59,"")</f>
        <v/>
      </c>
      <c r="F74" s="21" t="str">
        <f>IF(次の目標!$L$59="自立",次の目標!O59,"")</f>
        <v/>
      </c>
      <c r="G74" s="21" t="str">
        <f>IF(次の目標!$L$59="自立",次の目標!G59,"")</f>
        <v/>
      </c>
      <c r="H74" s="21" t="str">
        <f>IF(次の目標!$L$59="自立",次の目標!H59,"")</f>
        <v/>
      </c>
    </row>
    <row r="75" spans="1:8" ht="31.5" customHeight="1" x14ac:dyDescent="0.45">
      <c r="A75" s="61"/>
      <c r="B75" s="50" t="str">
        <f>IF(次の目標!$L$60="自立",次の目標!B60,"")</f>
        <v/>
      </c>
      <c r="C75" s="45" t="str">
        <f>IF(次の目標!$L$60="自立",次の目標!C60,"")</f>
        <v/>
      </c>
      <c r="D75" s="21" t="str">
        <f>IF(次の目標!$L$60="自立",次の目標!M60,"")</f>
        <v/>
      </c>
      <c r="E75" s="21" t="str">
        <f>IF(次の目標!$L$60="自立",次の目標!N60,"")</f>
        <v/>
      </c>
      <c r="F75" s="21" t="str">
        <f>IF(次の目標!$L$60="自立",次の目標!O60,"")</f>
        <v/>
      </c>
      <c r="G75" s="21" t="str">
        <f>IF(次の目標!$L$60="自立",次の目標!G60,"")</f>
        <v/>
      </c>
      <c r="H75" s="21" t="str">
        <f>IF(次の目標!$L$60="自立",次の目標!H60,"")</f>
        <v/>
      </c>
    </row>
    <row r="76" spans="1:8" ht="31.5" customHeight="1" x14ac:dyDescent="0.45">
      <c r="A76" s="61"/>
      <c r="B76" s="50" t="str">
        <f>IF(次の目標!$L$61="自立",次の目標!B61,"")</f>
        <v/>
      </c>
      <c r="C76" s="45" t="str">
        <f>IF(次の目標!$L$61="自立",次の目標!C61,"")</f>
        <v/>
      </c>
      <c r="D76" s="21" t="str">
        <f>IF(次の目標!$L$61="自立",次の目標!M61,"")</f>
        <v/>
      </c>
      <c r="E76" s="21" t="str">
        <f>IF(次の目標!$L$61="自立",次の目標!N61,"")</f>
        <v/>
      </c>
      <c r="F76" s="21" t="str">
        <f>IF(次の目標!$L$61="自立",次の目標!O61,"")</f>
        <v/>
      </c>
      <c r="G76" s="21" t="str">
        <f>IF(次の目標!$L$61="自立",次の目標!G61,"")</f>
        <v/>
      </c>
      <c r="H76" s="21" t="str">
        <f>IF(次の目標!$L$61="自立",次の目標!H61,"")</f>
        <v/>
      </c>
    </row>
    <row r="77" spans="1:8" ht="31.5" customHeight="1" x14ac:dyDescent="0.45">
      <c r="A77" s="61"/>
      <c r="B77" s="50" t="str">
        <f>IF(次の目標!$L$62="自立",次の目標!B62,"")</f>
        <v/>
      </c>
      <c r="C77" s="45" t="str">
        <f>IF(次の目標!$L$62="自立",次の目標!C62,"")</f>
        <v/>
      </c>
      <c r="D77" s="21" t="str">
        <f>IF(次の目標!$L$62="自立",次の目標!M62,"")</f>
        <v/>
      </c>
      <c r="E77" s="21" t="str">
        <f>IF(次の目標!$L$62="自立",次の目標!N62,"")</f>
        <v/>
      </c>
      <c r="F77" s="21" t="str">
        <f>IF(次の目標!$L$62="自立",次の目標!O62,"")</f>
        <v/>
      </c>
      <c r="G77" s="21" t="str">
        <f>IF(次の目標!$L$62="自立",次の目標!G62,"")</f>
        <v/>
      </c>
      <c r="H77" s="21" t="str">
        <f>IF(次の目標!$L$62="自立",次の目標!H62,"")</f>
        <v/>
      </c>
    </row>
    <row r="78" spans="1:8" ht="31.5" customHeight="1" x14ac:dyDescent="0.45">
      <c r="A78" s="61"/>
      <c r="B78" s="50" t="str">
        <f>IF(次の目標!$L$63="自立",次の目標!B63,"")</f>
        <v/>
      </c>
      <c r="C78" s="45" t="str">
        <f>IF(次の目標!$L$63="自立",次の目標!C63,"")</f>
        <v/>
      </c>
      <c r="D78" s="21" t="str">
        <f>IF(次の目標!$L$63="自立",次の目標!M63,"")</f>
        <v/>
      </c>
      <c r="E78" s="21" t="str">
        <f>IF(次の目標!$L$63="自立",次の目標!N63,"")</f>
        <v/>
      </c>
      <c r="F78" s="21" t="str">
        <f>IF(次の目標!$L$63="自立",次の目標!O63,"")</f>
        <v/>
      </c>
      <c r="G78" s="21" t="str">
        <f>IF(次の目標!$L$63="自立",次の目標!G63,"")</f>
        <v/>
      </c>
      <c r="H78" s="21" t="str">
        <f>IF(次の目標!$L$63="自立",次の目標!H63,"")</f>
        <v/>
      </c>
    </row>
    <row r="79" spans="1:8" ht="15" customHeight="1" x14ac:dyDescent="0.45">
      <c r="A79" s="41"/>
      <c r="B79" s="48"/>
      <c r="C79" s="38"/>
      <c r="D79" s="39"/>
      <c r="E79" s="39"/>
      <c r="F79" s="39"/>
      <c r="G79" s="41"/>
      <c r="H79" s="36"/>
    </row>
    <row r="80" spans="1:8" ht="15" customHeight="1" x14ac:dyDescent="0.45">
      <c r="A80" s="41"/>
      <c r="B80" s="48"/>
      <c r="C80" s="38"/>
      <c r="D80" s="38"/>
      <c r="E80" s="38"/>
      <c r="F80" s="38"/>
      <c r="G80" s="38"/>
      <c r="H80" s="36"/>
    </row>
    <row r="81" spans="1:8" ht="15" customHeight="1" x14ac:dyDescent="0.45">
      <c r="A81" s="41"/>
      <c r="B81" s="48"/>
      <c r="C81" s="38"/>
      <c r="D81" s="38"/>
      <c r="E81" s="38"/>
      <c r="F81" s="38"/>
      <c r="G81" s="38"/>
      <c r="H81" s="36"/>
    </row>
    <row r="82" spans="1:8" ht="31.2" customHeight="1" x14ac:dyDescent="0.45">
      <c r="A82" s="67"/>
      <c r="B82" s="48"/>
      <c r="C82" s="38"/>
      <c r="D82" s="38"/>
      <c r="E82" s="38"/>
      <c r="F82" s="38"/>
      <c r="G82" s="38"/>
      <c r="H82" s="36"/>
    </row>
    <row r="83" spans="1:8" ht="31.2" customHeight="1" x14ac:dyDescent="0.45">
      <c r="A83" s="67"/>
      <c r="B83" s="48"/>
      <c r="C83" s="38"/>
      <c r="D83" s="38"/>
      <c r="E83" s="38"/>
      <c r="F83" s="38"/>
      <c r="G83" s="38"/>
      <c r="H83" s="36"/>
    </row>
    <row r="84" spans="1:8" ht="31.2" customHeight="1" x14ac:dyDescent="0.45">
      <c r="A84" s="67"/>
      <c r="B84" s="48"/>
      <c r="C84" s="38"/>
      <c r="D84" s="38"/>
      <c r="E84" s="38"/>
      <c r="F84" s="38"/>
      <c r="G84" s="38"/>
      <c r="H84" s="36"/>
    </row>
    <row r="85" spans="1:8" x14ac:dyDescent="0.45">
      <c r="C85" s="37"/>
    </row>
  </sheetData>
  <sheetProtection algorithmName="SHA-512" hashValue="9sSgOnuWJPsv/fyYYUchFgDTNFTMv/JlnTkashUvP3l/URW7cXnlHD6Vvw2TlvLxHEsxUbzGLdbiJMwuC3Lpwg==" saltValue="8kLlVJbwXSVRHplVzau8iQ==" spinCount="100000" sheet="1" objects="1" scenarios="1"/>
  <mergeCells count="12">
    <mergeCell ref="B2:C2"/>
    <mergeCell ref="A3:A23"/>
    <mergeCell ref="A24:A37"/>
    <mergeCell ref="A82:A84"/>
    <mergeCell ref="A38:A42"/>
    <mergeCell ref="A43:A46"/>
    <mergeCell ref="A47:A53"/>
    <mergeCell ref="A54:A55"/>
    <mergeCell ref="A56:A62"/>
    <mergeCell ref="A65:A71"/>
    <mergeCell ref="A72:A78"/>
    <mergeCell ref="A63:A64"/>
  </mergeCells>
  <phoneticPr fontId="1"/>
  <conditionalFormatting sqref="B3:H3">
    <cfRule type="expression" dxfId="236" priority="93">
      <formula>$F$3="短期目標"</formula>
    </cfRule>
  </conditionalFormatting>
  <conditionalFormatting sqref="B4:H4">
    <cfRule type="expression" dxfId="235" priority="92">
      <formula>$F$4="短期目標"</formula>
    </cfRule>
  </conditionalFormatting>
  <conditionalFormatting sqref="B5:H5">
    <cfRule type="expression" dxfId="234" priority="91">
      <formula>$F$5="短期目標"</formula>
    </cfRule>
  </conditionalFormatting>
  <conditionalFormatting sqref="B6:H6">
    <cfRule type="expression" dxfId="233" priority="90">
      <formula>$F$6="短期目標"</formula>
    </cfRule>
  </conditionalFormatting>
  <conditionalFormatting sqref="B7:H7">
    <cfRule type="expression" dxfId="232" priority="89">
      <formula>$F$7="短期目標"</formula>
    </cfRule>
  </conditionalFormatting>
  <conditionalFormatting sqref="B8:H8">
    <cfRule type="expression" dxfId="231" priority="88">
      <formula>$F$8="短期目標"</formula>
    </cfRule>
  </conditionalFormatting>
  <conditionalFormatting sqref="B9:H9">
    <cfRule type="expression" dxfId="230" priority="87">
      <formula>$F$9="短期目標"</formula>
    </cfRule>
  </conditionalFormatting>
  <conditionalFormatting sqref="B10:H10">
    <cfRule type="expression" dxfId="229" priority="86">
      <formula>$F$10="短期目標"</formula>
    </cfRule>
  </conditionalFormatting>
  <conditionalFormatting sqref="B11:H11">
    <cfRule type="expression" dxfId="228" priority="85">
      <formula>$F$11="短期目標"</formula>
    </cfRule>
  </conditionalFormatting>
  <conditionalFormatting sqref="B12:H12">
    <cfRule type="expression" dxfId="227" priority="84">
      <formula>$F$12="短期目標"</formula>
    </cfRule>
  </conditionalFormatting>
  <conditionalFormatting sqref="B13:H13">
    <cfRule type="expression" dxfId="226" priority="83">
      <formula>$F$13="短期目標"</formula>
    </cfRule>
  </conditionalFormatting>
  <conditionalFormatting sqref="B14:H14">
    <cfRule type="expression" dxfId="225" priority="82">
      <formula>$F$14="短期目標"</formula>
    </cfRule>
  </conditionalFormatting>
  <conditionalFormatting sqref="B15:H15">
    <cfRule type="expression" dxfId="224" priority="81">
      <formula>$F$15="短期目標"</formula>
    </cfRule>
  </conditionalFormatting>
  <conditionalFormatting sqref="B16:H16">
    <cfRule type="expression" dxfId="223" priority="80">
      <formula>$F$16="短期目標"</formula>
    </cfRule>
  </conditionalFormatting>
  <conditionalFormatting sqref="B17:H17">
    <cfRule type="expression" dxfId="222" priority="79">
      <formula>$F$17="短期目標"</formula>
    </cfRule>
  </conditionalFormatting>
  <conditionalFormatting sqref="B19:H19">
    <cfRule type="expression" dxfId="221" priority="78">
      <formula>$F$19="短期目標"</formula>
    </cfRule>
  </conditionalFormatting>
  <conditionalFormatting sqref="B24:H24">
    <cfRule type="expression" dxfId="220" priority="76">
      <formula>$F$24="短期目標"</formula>
    </cfRule>
  </conditionalFormatting>
  <conditionalFormatting sqref="B25:H25">
    <cfRule type="expression" dxfId="219" priority="75">
      <formula>$F$25="短期目標"</formula>
    </cfRule>
  </conditionalFormatting>
  <conditionalFormatting sqref="B26:H26">
    <cfRule type="expression" dxfId="218" priority="74">
      <formula>$F$26="短期目標"</formula>
    </cfRule>
  </conditionalFormatting>
  <conditionalFormatting sqref="B27:H27">
    <cfRule type="expression" dxfId="217" priority="73">
      <formula>$F$27="短期目標"</formula>
    </cfRule>
  </conditionalFormatting>
  <conditionalFormatting sqref="B30:H30">
    <cfRule type="expression" dxfId="216" priority="72">
      <formula>$F$30="短期目標"</formula>
    </cfRule>
  </conditionalFormatting>
  <conditionalFormatting sqref="B32:H32">
    <cfRule type="expression" dxfId="215" priority="71">
      <formula>$F$32="短期目標"</formula>
    </cfRule>
  </conditionalFormatting>
  <conditionalFormatting sqref="B35:H35">
    <cfRule type="expression" dxfId="214" priority="70">
      <formula>$F$35="短期目標"</formula>
    </cfRule>
  </conditionalFormatting>
  <conditionalFormatting sqref="B37:H37">
    <cfRule type="expression" dxfId="213" priority="69">
      <formula>$F$37="短期目標"</formula>
    </cfRule>
  </conditionalFormatting>
  <conditionalFormatting sqref="B38:H38">
    <cfRule type="expression" dxfId="212" priority="66">
      <formula>$F$38="短期目標"</formula>
    </cfRule>
  </conditionalFormatting>
  <conditionalFormatting sqref="B39:H39">
    <cfRule type="expression" dxfId="211" priority="65">
      <formula>$F$39="短期目標"</formula>
    </cfRule>
  </conditionalFormatting>
  <conditionalFormatting sqref="B40:H40">
    <cfRule type="expression" dxfId="210" priority="64">
      <formula>$F$40="短期目標"</formula>
    </cfRule>
  </conditionalFormatting>
  <conditionalFormatting sqref="B41:H41">
    <cfRule type="expression" dxfId="209" priority="63">
      <formula>$F$41="短期目標"</formula>
    </cfRule>
  </conditionalFormatting>
  <conditionalFormatting sqref="B42:H42">
    <cfRule type="expression" dxfId="208" priority="62">
      <formula>$F$42="短期目標"</formula>
    </cfRule>
  </conditionalFormatting>
  <conditionalFormatting sqref="B43:H43">
    <cfRule type="expression" dxfId="207" priority="59">
      <formula>$F$43="短期目標"</formula>
    </cfRule>
  </conditionalFormatting>
  <conditionalFormatting sqref="B44:H44">
    <cfRule type="expression" dxfId="206" priority="58">
      <formula>$F$44="短期目標"</formula>
    </cfRule>
  </conditionalFormatting>
  <conditionalFormatting sqref="B45:H45">
    <cfRule type="expression" dxfId="205" priority="57">
      <formula>$F$45="短期目標"</formula>
    </cfRule>
  </conditionalFormatting>
  <conditionalFormatting sqref="B46:H46">
    <cfRule type="expression" dxfId="204" priority="56">
      <formula>$F$46="短期目標"</formula>
    </cfRule>
  </conditionalFormatting>
  <conditionalFormatting sqref="B47:H47">
    <cfRule type="expression" dxfId="203" priority="53">
      <formula>$F$47="短期目標"</formula>
    </cfRule>
  </conditionalFormatting>
  <conditionalFormatting sqref="B49:H49">
    <cfRule type="expression" dxfId="202" priority="52">
      <formula>$F$49="短期目標"</formula>
    </cfRule>
  </conditionalFormatting>
  <conditionalFormatting sqref="B50:H50">
    <cfRule type="expression" dxfId="201" priority="51">
      <formula>$F$50="短期目標"</formula>
    </cfRule>
  </conditionalFormatting>
  <conditionalFormatting sqref="B51:H51">
    <cfRule type="expression" dxfId="200" priority="50">
      <formula>$F$51="短期目標"</formula>
    </cfRule>
  </conditionalFormatting>
  <conditionalFormatting sqref="B52:H52">
    <cfRule type="expression" dxfId="199" priority="49">
      <formula>$F$52="短期目標"</formula>
    </cfRule>
  </conditionalFormatting>
  <conditionalFormatting sqref="B53:H53">
    <cfRule type="expression" dxfId="198" priority="48">
      <formula>$F$53="短期目標"</formula>
    </cfRule>
  </conditionalFormatting>
  <conditionalFormatting sqref="B54:H54">
    <cfRule type="expression" dxfId="197" priority="46">
      <formula>$F$54="短期目標"</formula>
    </cfRule>
  </conditionalFormatting>
  <conditionalFormatting sqref="B55:H55">
    <cfRule type="expression" dxfId="196" priority="45">
      <formula>$F$55="短期目標"</formula>
    </cfRule>
  </conditionalFormatting>
  <conditionalFormatting sqref="B56:H56">
    <cfRule type="expression" dxfId="195" priority="44">
      <formula>$F$56="短期目標"</formula>
    </cfRule>
  </conditionalFormatting>
  <conditionalFormatting sqref="B62:H62">
    <cfRule type="expression" dxfId="194" priority="43">
      <formula>$F$62="短期目標"</formula>
    </cfRule>
  </conditionalFormatting>
  <conditionalFormatting sqref="B72:H72">
    <cfRule type="expression" dxfId="193" priority="41">
      <formula>$F$72="短期目標"</formula>
    </cfRule>
  </conditionalFormatting>
  <conditionalFormatting sqref="B74:H74">
    <cfRule type="expression" dxfId="192" priority="40">
      <formula>$F$74="短期目標"</formula>
    </cfRule>
  </conditionalFormatting>
  <conditionalFormatting sqref="B75:H75">
    <cfRule type="expression" dxfId="191" priority="39">
      <formula>$F$75="短期目標"</formula>
    </cfRule>
  </conditionalFormatting>
  <conditionalFormatting sqref="B78:H78">
    <cfRule type="expression" dxfId="190" priority="38">
      <formula>$F$78="短期目標"</formula>
    </cfRule>
  </conditionalFormatting>
  <conditionalFormatting sqref="C82:G82">
    <cfRule type="expression" dxfId="189" priority="37">
      <formula>$F$82="短期目標"</formula>
    </cfRule>
  </conditionalFormatting>
  <conditionalFormatting sqref="C83:G83">
    <cfRule type="expression" dxfId="188" priority="36">
      <formula>$F$83="短期目標"</formula>
    </cfRule>
  </conditionalFormatting>
  <conditionalFormatting sqref="C84:G84">
    <cfRule type="expression" dxfId="187" priority="35">
      <formula>$F$84="短期目標"</formula>
    </cfRule>
  </conditionalFormatting>
  <conditionalFormatting sqref="B18:H18">
    <cfRule type="expression" dxfId="186" priority="34">
      <formula>$F$18="短期目標"</formula>
    </cfRule>
  </conditionalFormatting>
  <conditionalFormatting sqref="B20:H20">
    <cfRule type="expression" dxfId="185" priority="33">
      <formula>$F$20="短期目標"</formula>
    </cfRule>
  </conditionalFormatting>
  <conditionalFormatting sqref="B21:H21">
    <cfRule type="expression" dxfId="184" priority="32">
      <formula>$F$21="短期目標"</formula>
    </cfRule>
  </conditionalFormatting>
  <conditionalFormatting sqref="B22:H22">
    <cfRule type="expression" dxfId="183" priority="31">
      <formula>$F$22="短期目標"</formula>
    </cfRule>
  </conditionalFormatting>
  <conditionalFormatting sqref="B23:H23">
    <cfRule type="expression" dxfId="182" priority="30">
      <formula>$F$23="短期目標"</formula>
    </cfRule>
  </conditionalFormatting>
  <conditionalFormatting sqref="B28:H28">
    <cfRule type="expression" dxfId="181" priority="29">
      <formula>$F$28="短期目標"</formula>
    </cfRule>
  </conditionalFormatting>
  <conditionalFormatting sqref="B29:H29">
    <cfRule type="expression" dxfId="180" priority="28">
      <formula>$F$29="短期目標"</formula>
    </cfRule>
  </conditionalFormatting>
  <conditionalFormatting sqref="B31:H31">
    <cfRule type="expression" dxfId="179" priority="25">
      <formula>$F$31="短期目標"</formula>
    </cfRule>
  </conditionalFormatting>
  <conditionalFormatting sqref="B33:H33">
    <cfRule type="expression" dxfId="178" priority="23">
      <formula>$F$33="短期目標"</formula>
    </cfRule>
  </conditionalFormatting>
  <conditionalFormatting sqref="B34:H34">
    <cfRule type="expression" dxfId="177" priority="22">
      <formula>$F$34="短期目標"</formula>
    </cfRule>
  </conditionalFormatting>
  <conditionalFormatting sqref="B48:H48">
    <cfRule type="expression" dxfId="176" priority="20">
      <formula>$F$48="短期目標"</formula>
    </cfRule>
  </conditionalFormatting>
  <conditionalFormatting sqref="B60:H60">
    <cfRule type="expression" dxfId="175" priority="19">
      <formula>$F$60="短期目標"</formula>
    </cfRule>
  </conditionalFormatting>
  <conditionalFormatting sqref="B57:H57">
    <cfRule type="expression" dxfId="174" priority="18">
      <formula>$F$57="短期目標"</formula>
    </cfRule>
  </conditionalFormatting>
  <conditionalFormatting sqref="B65:H65">
    <cfRule type="expression" dxfId="173" priority="17">
      <formula>$F$65="短期目標"</formula>
    </cfRule>
  </conditionalFormatting>
  <conditionalFormatting sqref="B66:H66">
    <cfRule type="expression" dxfId="172" priority="16">
      <formula>$F$66="短期目標"</formula>
    </cfRule>
  </conditionalFormatting>
  <conditionalFormatting sqref="B67:H67">
    <cfRule type="expression" dxfId="171" priority="15">
      <formula>$F$67="短期目標"</formula>
    </cfRule>
  </conditionalFormatting>
  <conditionalFormatting sqref="B68:H68">
    <cfRule type="expression" dxfId="170" priority="14">
      <formula>$F$68="短期目標"</formula>
    </cfRule>
  </conditionalFormatting>
  <conditionalFormatting sqref="B69:H69">
    <cfRule type="expression" dxfId="169" priority="13">
      <formula>$F$69="短期目標"</formula>
    </cfRule>
  </conditionalFormatting>
  <conditionalFormatting sqref="B70:H70">
    <cfRule type="expression" dxfId="168" priority="12">
      <formula>$F$70="短期目標"</formula>
    </cfRule>
  </conditionalFormatting>
  <conditionalFormatting sqref="B71:H71">
    <cfRule type="expression" dxfId="167" priority="11">
      <formula>$F$71="短期目標"</formula>
    </cfRule>
  </conditionalFormatting>
  <conditionalFormatting sqref="B58:H58">
    <cfRule type="expression" dxfId="166" priority="10">
      <formula>$F$58="短期目標"</formula>
    </cfRule>
  </conditionalFormatting>
  <conditionalFormatting sqref="B36:H36">
    <cfRule type="expression" dxfId="165" priority="9">
      <formula>$F$36="短期目標"</formula>
    </cfRule>
  </conditionalFormatting>
  <conditionalFormatting sqref="B76:H76">
    <cfRule type="expression" dxfId="164" priority="8">
      <formula>$F$76="短期目標"</formula>
    </cfRule>
  </conditionalFormatting>
  <conditionalFormatting sqref="B77:H77">
    <cfRule type="expression" dxfId="163" priority="7">
      <formula>$F$77="短期目標"</formula>
    </cfRule>
  </conditionalFormatting>
  <conditionalFormatting sqref="B59:H59">
    <cfRule type="expression" dxfId="162" priority="5">
      <formula>$F$59="短期目標"</formula>
    </cfRule>
  </conditionalFormatting>
  <conditionalFormatting sqref="B61:H61">
    <cfRule type="expression" dxfId="161" priority="4">
      <formula>$F$61="短期目標"</formula>
    </cfRule>
  </conditionalFormatting>
  <conditionalFormatting sqref="B73:H73">
    <cfRule type="expression" dxfId="160" priority="3">
      <formula>$F$73="短期目標"</formula>
    </cfRule>
  </conditionalFormatting>
  <conditionalFormatting sqref="B63:H63">
    <cfRule type="expression" dxfId="159" priority="2">
      <formula>$F$63="短期目標"</formula>
    </cfRule>
  </conditionalFormatting>
  <conditionalFormatting sqref="B64:H64">
    <cfRule type="expression" dxfId="158" priority="1">
      <formula>$F$64="短期目標"</formula>
    </cfRule>
  </conditionalFormatting>
  <pageMargins left="0.25" right="0.25" top="0.75" bottom="0.75" header="0.3" footer="0.3"/>
  <pageSetup paperSize="9" scale="98" orientation="portrait" r:id="rId1"/>
  <rowBreaks count="3" manualBreakCount="3">
    <brk id="23" max="6" man="1"/>
    <brk id="46" max="16383" man="1"/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zoomScaleNormal="100" workbookViewId="0"/>
  </sheetViews>
  <sheetFormatPr defaultRowHeight="18" x14ac:dyDescent="0.45"/>
  <cols>
    <col min="1" max="1" width="8.796875" customWidth="1"/>
    <col min="2" max="2" width="3" customWidth="1"/>
    <col min="3" max="3" width="40" customWidth="1"/>
    <col min="4" max="4" width="5.5" customWidth="1"/>
    <col min="5" max="5" width="9.69921875" customWidth="1"/>
    <col min="6" max="6" width="4.5" customWidth="1"/>
    <col min="7" max="7" width="6.5" customWidth="1"/>
    <col min="8" max="8" width="15" customWidth="1"/>
  </cols>
  <sheetData>
    <row r="1" spans="1:8" x14ac:dyDescent="0.45">
      <c r="A1" s="46" t="s">
        <v>282</v>
      </c>
      <c r="B1" s="49"/>
    </row>
    <row r="2" spans="1:8" ht="15" customHeight="1" x14ac:dyDescent="0.45">
      <c r="A2" s="26"/>
      <c r="B2" s="62" t="s">
        <v>54</v>
      </c>
      <c r="C2" s="63"/>
      <c r="D2" s="17" t="s">
        <v>57</v>
      </c>
      <c r="E2" s="17" t="s">
        <v>58</v>
      </c>
      <c r="F2" s="17" t="s">
        <v>56</v>
      </c>
      <c r="G2" s="17" t="s">
        <v>12</v>
      </c>
      <c r="H2" s="40" t="s">
        <v>457</v>
      </c>
    </row>
    <row r="3" spans="1:8" ht="31.5" customHeight="1" x14ac:dyDescent="0.45">
      <c r="A3" s="64" t="s">
        <v>454</v>
      </c>
      <c r="B3" s="50" t="str">
        <f>IF(次の目標!$L$4="日常生活",次の目標!B4,"")</f>
        <v/>
      </c>
      <c r="C3" s="25" t="str">
        <f>IF(次の目標!$L$4="日常生活",次の目標!C4,"")</f>
        <v/>
      </c>
      <c r="D3" s="21" t="str">
        <f>IF(次の目標!$L$4="日常生活",次の目標!P4,"")</f>
        <v/>
      </c>
      <c r="E3" s="21" t="str">
        <f>IF(次の目標!$L$4="日常生活",次の目標!Q4,"")</f>
        <v/>
      </c>
      <c r="F3" s="21" t="str">
        <f>IF(次の目標!$L$4="日常生活",次の目標!R4,"")</f>
        <v/>
      </c>
      <c r="G3" s="21" t="str">
        <f>IF(次の目標!$L$4="日常生活",次の目標!G4,"")</f>
        <v/>
      </c>
      <c r="H3" s="21" t="str">
        <f>IF(次の目標!$L$4="日常生活",次の目標!H4,"")</f>
        <v/>
      </c>
    </row>
    <row r="4" spans="1:8" ht="31.5" customHeight="1" x14ac:dyDescent="0.45">
      <c r="A4" s="65"/>
      <c r="B4" s="50" t="str">
        <f>IF(次の目標!$L$5="日常生活",次の目標!B5,"")</f>
        <v/>
      </c>
      <c r="C4" s="25" t="str">
        <f>IF(次の目標!$L$5="日常生活",次の目標!C5,"")</f>
        <v/>
      </c>
      <c r="D4" s="21" t="str">
        <f>IF(次の目標!$L$5="日常生活",次の目標!P5,"")</f>
        <v/>
      </c>
      <c r="E4" s="21" t="str">
        <f>IF(次の目標!$L$5="日常生活",次の目標!Q5,"")</f>
        <v/>
      </c>
      <c r="F4" s="21" t="str">
        <f>IF(次の目標!$L$5="日常生活",次の目標!R5,"")</f>
        <v/>
      </c>
      <c r="G4" s="21" t="str">
        <f>IF(次の目標!$L$5="日常生活",次の目標!G5,"")</f>
        <v/>
      </c>
      <c r="H4" s="21" t="str">
        <f>IF(次の目標!$L$5="日常生活",次の目標!H5,"")</f>
        <v/>
      </c>
    </row>
    <row r="5" spans="1:8" ht="31.5" customHeight="1" x14ac:dyDescent="0.45">
      <c r="A5" s="65"/>
      <c r="B5" s="50" t="str">
        <f>IF(次の目標!$L$6="日常生活",次の目標!B6,"")</f>
        <v/>
      </c>
      <c r="C5" s="25" t="str">
        <f>IF(次の目標!$L$6="日常生活",次の目標!C6,"")</f>
        <v/>
      </c>
      <c r="D5" s="21" t="str">
        <f>IF(次の目標!$L$6="日常生活",次の目標!P6,"")</f>
        <v/>
      </c>
      <c r="E5" s="21" t="str">
        <f>IF(次の目標!$L$6="日常生活",次の目標!Q6,"")</f>
        <v/>
      </c>
      <c r="F5" s="21" t="str">
        <f>IF(次の目標!$L$6="日常生活",次の目標!R6,"")</f>
        <v/>
      </c>
      <c r="G5" s="21" t="str">
        <f>IF(次の目標!$L$6="日常生活",次の目標!G6,"")</f>
        <v/>
      </c>
      <c r="H5" s="21" t="str">
        <f>IF(次の目標!$L$6="日常生活",次の目標!H6,"")</f>
        <v/>
      </c>
    </row>
    <row r="6" spans="1:8" ht="31.5" customHeight="1" x14ac:dyDescent="0.45">
      <c r="A6" s="65"/>
      <c r="B6" s="50" t="str">
        <f>IF(次の目標!$L$7="日常生活",次の目標!B7,"")</f>
        <v/>
      </c>
      <c r="C6" s="25" t="str">
        <f>IF(次の目標!$L$7="日常生活",次の目標!C7,"")</f>
        <v/>
      </c>
      <c r="D6" s="21" t="str">
        <f>IF(次の目標!$L$7="日常生活",次の目標!P7,"")</f>
        <v/>
      </c>
      <c r="E6" s="21" t="str">
        <f>IF(次の目標!$L$7="日常生活",次の目標!Q7,"")</f>
        <v/>
      </c>
      <c r="F6" s="21" t="str">
        <f>IF(次の目標!$L$7="日常生活",次の目標!R7,"")</f>
        <v/>
      </c>
      <c r="G6" s="21" t="str">
        <f>IF(次の目標!$L$7="日常生活",次の目標!G7,"")</f>
        <v/>
      </c>
      <c r="H6" s="21" t="str">
        <f>IF(次の目標!$L$7="日常生活",次の目標!H7,"")</f>
        <v/>
      </c>
    </row>
    <row r="7" spans="1:8" ht="31.5" customHeight="1" x14ac:dyDescent="0.45">
      <c r="A7" s="65"/>
      <c r="B7" s="50" t="str">
        <f>IF(次の目標!$L$8="日常生活",次の目標!B8,"")</f>
        <v/>
      </c>
      <c r="C7" s="25" t="str">
        <f>IF(次の目標!$L$8="日常生活",次の目標!C8,"")</f>
        <v/>
      </c>
      <c r="D7" s="21" t="str">
        <f>IF(次の目標!$L$8="日常生活",次の目標!P8,"")</f>
        <v/>
      </c>
      <c r="E7" s="21" t="str">
        <f>IF(次の目標!$L$8="日常生活",次の目標!Q8,"")</f>
        <v/>
      </c>
      <c r="F7" s="21" t="str">
        <f>IF(次の目標!$L$8="日常生活",次の目標!R8,"")</f>
        <v/>
      </c>
      <c r="G7" s="21" t="str">
        <f>IF(次の目標!$L$8="日常生活",次の目標!G8,"")</f>
        <v/>
      </c>
      <c r="H7" s="21" t="str">
        <f>IF(次の目標!$L$8="日常生活",次の目標!H8,"")</f>
        <v/>
      </c>
    </row>
    <row r="8" spans="1:8" ht="31.5" customHeight="1" x14ac:dyDescent="0.45">
      <c r="A8" s="65"/>
      <c r="B8" s="50" t="str">
        <f>IF(次の目標!$L$10="日常生活",次の目標!B10,"")</f>
        <v/>
      </c>
      <c r="C8" s="25" t="str">
        <f>IF(次の目標!$L$10="日常生活",次の目標!C10,"")</f>
        <v/>
      </c>
      <c r="D8" s="21" t="str">
        <f>IF(次の目標!$L$10="日常生活",次の目標!P10,"")</f>
        <v/>
      </c>
      <c r="E8" s="21" t="str">
        <f>IF(次の目標!$L$10="日常生活",次の目標!Q10,"")</f>
        <v/>
      </c>
      <c r="F8" s="21" t="str">
        <f>IF(次の目標!$L$10="日常生活",次の目標!R10,"")</f>
        <v/>
      </c>
      <c r="G8" s="21" t="str">
        <f>IF(次の目標!$L$10="日常生活",次の目標!G10,"")</f>
        <v/>
      </c>
      <c r="H8" s="21" t="str">
        <f>IF(次の目標!$L$10="日常生活",次の目標!H10,"")</f>
        <v/>
      </c>
    </row>
    <row r="9" spans="1:8" ht="31.5" customHeight="1" x14ac:dyDescent="0.45">
      <c r="A9" s="65"/>
      <c r="B9" s="50" t="str">
        <f>IF(次の目標!$L$11="日常生活",次の目標!B11,"")</f>
        <v/>
      </c>
      <c r="C9" s="25" t="str">
        <f>IF(次の目標!$L$11="日常生活",次の目標!C11,"")</f>
        <v/>
      </c>
      <c r="D9" s="21" t="str">
        <f>IF(次の目標!$L$11="日常生活",次の目標!P11,"")</f>
        <v/>
      </c>
      <c r="E9" s="21" t="str">
        <f>IF(次の目標!$L$11="日常生活",次の目標!Q11,"")</f>
        <v/>
      </c>
      <c r="F9" s="21" t="str">
        <f>IF(次の目標!$L$11="日常生活",次の目標!R11,"")</f>
        <v/>
      </c>
      <c r="G9" s="21" t="str">
        <f>IF(次の目標!$L$11="日常生活",次の目標!G11,"")</f>
        <v/>
      </c>
      <c r="H9" s="21" t="str">
        <f>IF(次の目標!$L$11="日常生活",次の目標!H11,"")</f>
        <v/>
      </c>
    </row>
    <row r="10" spans="1:8" ht="31.5" customHeight="1" x14ac:dyDescent="0.45">
      <c r="A10" s="65"/>
      <c r="B10" s="50" t="str">
        <f>IF(次の目標!$L$12="日常生活",次の目標!B12,"")</f>
        <v/>
      </c>
      <c r="C10" s="25" t="str">
        <f>IF(次の目標!$L$12="日常生活",次の目標!C12,"")</f>
        <v/>
      </c>
      <c r="D10" s="21" t="str">
        <f>IF(次の目標!$L$12="日常生活",次の目標!P12,"")</f>
        <v/>
      </c>
      <c r="E10" s="21" t="str">
        <f>IF(次の目標!$L$12="日常生活",次の目標!Q12,"")</f>
        <v/>
      </c>
      <c r="F10" s="21" t="str">
        <f>IF(次の目標!$L$12="日常生活",次の目標!R12,"")</f>
        <v/>
      </c>
      <c r="G10" s="21" t="str">
        <f>IF(次の目標!$L$12="日常生活",次の目標!G12,"")</f>
        <v/>
      </c>
      <c r="H10" s="21" t="str">
        <f>IF(次の目標!$L$12="日常生活",次の目標!H12,"")</f>
        <v/>
      </c>
    </row>
    <row r="11" spans="1:8" ht="31.5" customHeight="1" x14ac:dyDescent="0.45">
      <c r="A11" s="65"/>
      <c r="B11" s="50" t="str">
        <f>IF(次の目標!$L$13="日常生活",次の目標!B13,"")</f>
        <v/>
      </c>
      <c r="C11" s="25" t="str">
        <f>IF(次の目標!$L$13="日常生活",次の目標!C13,"")</f>
        <v/>
      </c>
      <c r="D11" s="21" t="str">
        <f>IF(次の目標!$L$13="日常生活",次の目標!P13,"")</f>
        <v/>
      </c>
      <c r="E11" s="21" t="str">
        <f>IF(次の目標!$L$13="日常生活",次の目標!Q13,"")</f>
        <v/>
      </c>
      <c r="F11" s="21" t="str">
        <f>IF(次の目標!$L$13="日常生活",次の目標!R13,"")</f>
        <v/>
      </c>
      <c r="G11" s="21" t="str">
        <f>IF(次の目標!$L$13="日常生活",次の目標!G13,"")</f>
        <v/>
      </c>
      <c r="H11" s="21" t="str">
        <f>IF(次の目標!$L$13="日常生活",次の目標!H13,"")</f>
        <v/>
      </c>
    </row>
    <row r="12" spans="1:8" ht="31.5" customHeight="1" x14ac:dyDescent="0.45">
      <c r="A12" s="65"/>
      <c r="B12" s="50" t="str">
        <f>IF(次の目標!$L$14="日常生活",次の目標!B14,"")</f>
        <v/>
      </c>
      <c r="C12" s="25" t="str">
        <f>IF(次の目標!$L$14="日常生活",次の目標!C14,"")</f>
        <v/>
      </c>
      <c r="D12" s="21" t="str">
        <f>IF(次の目標!$L$14="日常生活",次の目標!P14,"")</f>
        <v/>
      </c>
      <c r="E12" s="21" t="str">
        <f>IF(次の目標!$L$14="日常生活",次の目標!Q14,"")</f>
        <v/>
      </c>
      <c r="F12" s="21" t="str">
        <f>IF(次の目標!$L$14="日常生活",次の目標!R14,"")</f>
        <v/>
      </c>
      <c r="G12" s="21" t="str">
        <f>IF(次の目標!$L$14="日常生活",次の目標!G14,"")</f>
        <v/>
      </c>
      <c r="H12" s="21" t="str">
        <f>IF(次の目標!$L$14="日常生活",次の目標!H14,"")</f>
        <v/>
      </c>
    </row>
    <row r="13" spans="1:8" ht="31.5" customHeight="1" x14ac:dyDescent="0.45">
      <c r="A13" s="65"/>
      <c r="B13" s="50" t="str">
        <f>IF(次の目標!$L$15="日常生活",次の目標!B15,"")</f>
        <v/>
      </c>
      <c r="C13" s="25" t="str">
        <f>IF(次の目標!$L$15="日常生活",次の目標!C15,"")</f>
        <v/>
      </c>
      <c r="D13" s="21" t="str">
        <f>IF(次の目標!$L$15="日常生活",次の目標!P15,"")</f>
        <v/>
      </c>
      <c r="E13" s="21" t="str">
        <f>IF(次の目標!$L$15="日常生活",次の目標!Q15,"")</f>
        <v/>
      </c>
      <c r="F13" s="21" t="str">
        <f>IF(次の目標!$L$15="日常生活",次の目標!R15,"")</f>
        <v/>
      </c>
      <c r="G13" s="21" t="str">
        <f>IF(次の目標!$L$15="日常生活",次の目標!G15,"")</f>
        <v/>
      </c>
      <c r="H13" s="21" t="str">
        <f>IF(次の目標!$L$15="日常生活",次の目標!H15,"")</f>
        <v/>
      </c>
    </row>
    <row r="14" spans="1:8" ht="31.5" customHeight="1" x14ac:dyDescent="0.45">
      <c r="A14" s="65"/>
      <c r="B14" s="50" t="str">
        <f>IF(次の目標!$L$16="日常生活",次の目標!B16,"")</f>
        <v/>
      </c>
      <c r="C14" s="25" t="str">
        <f>IF(次の目標!$L$16="日常生活",次の目標!C16,"")</f>
        <v/>
      </c>
      <c r="D14" s="21" t="str">
        <f>IF(次の目標!$L$16="日常生活",次の目標!P16,"")</f>
        <v/>
      </c>
      <c r="E14" s="21" t="str">
        <f>IF(次の目標!$L$16="日常生活",次の目標!Q16,"")</f>
        <v/>
      </c>
      <c r="F14" s="21" t="str">
        <f>IF(次の目標!$L$16="日常生活",次の目標!R16,"")</f>
        <v/>
      </c>
      <c r="G14" s="21" t="str">
        <f>IF(次の目標!$L$16="日常生活",次の目標!G16,"")</f>
        <v/>
      </c>
      <c r="H14" s="21" t="str">
        <f>IF(次の目標!$L$16="日常生活",次の目標!H16,"")</f>
        <v/>
      </c>
    </row>
    <row r="15" spans="1:8" ht="31.5" customHeight="1" x14ac:dyDescent="0.45">
      <c r="A15" s="65"/>
      <c r="B15" s="50" t="str">
        <f>IF(次の目標!$L$17="日常生活",次の目標!B17,"")</f>
        <v/>
      </c>
      <c r="C15" s="25" t="str">
        <f>IF(次の目標!$L$17="日常生活",次の目標!C17,"")</f>
        <v/>
      </c>
      <c r="D15" s="21" t="str">
        <f>IF(次の目標!$L$17="日常生活",次の目標!P17,"")</f>
        <v/>
      </c>
      <c r="E15" s="21" t="str">
        <f>IF(次の目標!$L$17="日常生活",次の目標!Q17,"")</f>
        <v/>
      </c>
      <c r="F15" s="21" t="str">
        <f>IF(次の目標!$L$17="日常生活",次の目標!R17,"")</f>
        <v/>
      </c>
      <c r="G15" s="21" t="str">
        <f>IF(次の目標!$L$17="日常生活",次の目標!G17,"")</f>
        <v/>
      </c>
      <c r="H15" s="21" t="str">
        <f>IF(次の目標!$L$17="日常生活",次の目標!H17,"")</f>
        <v/>
      </c>
    </row>
    <row r="16" spans="1:8" ht="31.5" customHeight="1" x14ac:dyDescent="0.45">
      <c r="A16" s="65"/>
      <c r="B16" s="50" t="str">
        <f>IF(次の目標!$L$18="日常生活",次の目標!B18,"")</f>
        <v/>
      </c>
      <c r="C16" s="25" t="str">
        <f>IF(次の目標!$L$18="日常生活",次の目標!C18,"")</f>
        <v/>
      </c>
      <c r="D16" s="21" t="str">
        <f>IF(次の目標!$L$18="日常生活",次の目標!P18,"")</f>
        <v/>
      </c>
      <c r="E16" s="21" t="str">
        <f>IF(次の目標!$L$18="日常生活",次の目標!Q18,"")</f>
        <v/>
      </c>
      <c r="F16" s="21" t="str">
        <f>IF(次の目標!$L$18="日常生活",次の目標!R18,"")</f>
        <v/>
      </c>
      <c r="G16" s="21" t="str">
        <f>IF(次の目標!$L$18="日常生活",次の目標!G18,"")</f>
        <v/>
      </c>
      <c r="H16" s="21" t="str">
        <f>IF(次の目標!$L$18="日常生活",次の目標!H18,"")</f>
        <v/>
      </c>
    </row>
    <row r="17" spans="1:8" ht="31.5" customHeight="1" x14ac:dyDescent="0.45">
      <c r="A17" s="65"/>
      <c r="B17" s="50" t="str">
        <f>IF(次の目標!$L$19="日常生活",次の目標!B19,"")</f>
        <v/>
      </c>
      <c r="C17" s="25" t="str">
        <f>IF(次の目標!$L$19="日常生活",次の目標!C19,"")</f>
        <v/>
      </c>
      <c r="D17" s="21" t="str">
        <f>IF(次の目標!$L$19="日常生活",次の目標!P19,"")</f>
        <v/>
      </c>
      <c r="E17" s="21" t="str">
        <f>IF(次の目標!$L$19="日常生活",次の目標!Q19,"")</f>
        <v/>
      </c>
      <c r="F17" s="21" t="str">
        <f>IF(次の目標!$L$19="日常生活",次の目標!R19,"")</f>
        <v/>
      </c>
      <c r="G17" s="21" t="str">
        <f>IF(次の目標!$L$19="日常生活",次の目標!G19,"")</f>
        <v/>
      </c>
      <c r="H17" s="21" t="str">
        <f>IF(次の目標!$L$19="日常生活",次の目標!H19,"")</f>
        <v/>
      </c>
    </row>
    <row r="18" spans="1:8" ht="31.5" customHeight="1" x14ac:dyDescent="0.45">
      <c r="A18" s="65"/>
      <c r="B18" s="50" t="str">
        <f>IF(次の目標!$L$20="日常生活",次の目標!B20,"")</f>
        <v/>
      </c>
      <c r="C18" s="25" t="str">
        <f>IF(次の目標!$L$20="日常生活",次の目標!C20,"")</f>
        <v/>
      </c>
      <c r="D18" s="21" t="str">
        <f>IF(次の目標!$L$20="日常生活",次の目標!P20,"")</f>
        <v/>
      </c>
      <c r="E18" s="21" t="str">
        <f>IF(次の目標!$L$20="日常生活",次の目標!Q20,"")</f>
        <v/>
      </c>
      <c r="F18" s="21" t="str">
        <f>IF(次の目標!$L$20="日常生活",次の目標!R20,"")</f>
        <v/>
      </c>
      <c r="G18" s="21" t="str">
        <f>IF(次の目標!$L$20="日常生活",次の目標!G20,"")</f>
        <v/>
      </c>
      <c r="H18" s="21" t="str">
        <f>IF(次の目標!$L$20="日常生活",次の目標!H20,"")</f>
        <v/>
      </c>
    </row>
    <row r="19" spans="1:8" ht="31.5" customHeight="1" x14ac:dyDescent="0.45">
      <c r="A19" s="65"/>
      <c r="B19" s="50" t="str">
        <f>IF(次の目標!$L$21="日常生活",次の目標!B21,"")</f>
        <v/>
      </c>
      <c r="C19" s="25" t="str">
        <f>IF(次の目標!$L$21="日常生活",次の目標!C21,"")</f>
        <v/>
      </c>
      <c r="D19" s="21" t="str">
        <f>IF(次の目標!$L$21="日常生活",次の目標!P21,"")</f>
        <v/>
      </c>
      <c r="E19" s="21" t="str">
        <f>IF(次の目標!$L$21="日常生活",次の目標!Q21,"")</f>
        <v/>
      </c>
      <c r="F19" s="21" t="str">
        <f>IF(次の目標!$L$21="日常生活",次の目標!R21,"")</f>
        <v/>
      </c>
      <c r="G19" s="21" t="str">
        <f>IF(次の目標!$L$21="日常生活",次の目標!G21,"")</f>
        <v/>
      </c>
      <c r="H19" s="21" t="str">
        <f>IF(次の目標!$L$21="日常生活",次の目標!H21,"")</f>
        <v/>
      </c>
    </row>
    <row r="20" spans="1:8" ht="31.5" customHeight="1" x14ac:dyDescent="0.45">
      <c r="A20" s="65"/>
      <c r="B20" s="50" t="str">
        <f>IF(次の目標!$L$23="日常生活",次の目標!B23,"")</f>
        <v/>
      </c>
      <c r="C20" s="25" t="str">
        <f>IF(次の目標!$L$23="日常生活",次の目標!C23,"")</f>
        <v/>
      </c>
      <c r="D20" s="21" t="str">
        <f>IF(次の目標!$L$23="日常生活",次の目標!P23,"")</f>
        <v/>
      </c>
      <c r="E20" s="21" t="str">
        <f>IF(次の目標!$L$23="日常生活",次の目標!Q23,"")</f>
        <v/>
      </c>
      <c r="F20" s="21" t="str">
        <f>IF(次の目標!$L$23="日常生活",次の目標!R23,"")</f>
        <v/>
      </c>
      <c r="G20" s="21" t="str">
        <f>IF(次の目標!$L$23="日常生活",次の目標!G23,"")</f>
        <v/>
      </c>
      <c r="H20" s="21" t="str">
        <f>IF(次の目標!$L$23="日常生活",次の目標!H23,"")</f>
        <v/>
      </c>
    </row>
    <row r="21" spans="1:8" ht="31.5" customHeight="1" x14ac:dyDescent="0.45">
      <c r="A21" s="65"/>
      <c r="B21" s="50" t="str">
        <f>IF(次の目標!$L$24="日常生活",次の目標!B24,"")</f>
        <v/>
      </c>
      <c r="C21" s="25" t="str">
        <f>IF(次の目標!$L$24="日常生活",次の目標!C24,"")</f>
        <v/>
      </c>
      <c r="D21" s="21" t="str">
        <f>IF(次の目標!$L$24="日常生活",次の目標!P24,"")</f>
        <v/>
      </c>
      <c r="E21" s="21" t="str">
        <f>IF(次の目標!$L$24="日常生活",次の目標!Q24,"")</f>
        <v/>
      </c>
      <c r="F21" s="21" t="str">
        <f>IF(次の目標!$L$24="日常生活",次の目標!R24,"")</f>
        <v/>
      </c>
      <c r="G21" s="21" t="str">
        <f>IF(次の目標!$L$24="日常生活",次の目標!G24,"")</f>
        <v/>
      </c>
      <c r="H21" s="21" t="str">
        <f>IF(次の目標!$L$24="日常生活",次の目標!H24,"")</f>
        <v/>
      </c>
    </row>
    <row r="22" spans="1:8" ht="31.5" customHeight="1" x14ac:dyDescent="0.45">
      <c r="A22" s="65"/>
      <c r="B22" s="50" t="str">
        <f>IF(次の目標!$L$25="日常生活",次の目標!B25,"")</f>
        <v/>
      </c>
      <c r="C22" s="25" t="str">
        <f>IF(次の目標!$L$25="日常生活",次の目標!C25,"")</f>
        <v/>
      </c>
      <c r="D22" s="21" t="str">
        <f>IF(次の目標!$L$25="日常生活",次の目標!P25,"")</f>
        <v/>
      </c>
      <c r="E22" s="21" t="str">
        <f>IF(次の目標!$L$25="日常生活",次の目標!Q25,"")</f>
        <v/>
      </c>
      <c r="F22" s="21" t="str">
        <f>IF(次の目標!$L$25="日常生活",次の目標!R25,"")</f>
        <v/>
      </c>
      <c r="G22" s="21" t="str">
        <f>IF(次の目標!$L$25="日常生活",次の目標!G25,"")</f>
        <v/>
      </c>
      <c r="H22" s="21" t="str">
        <f>IF(次の目標!$L$25="日常生活",次の目標!H25,"")</f>
        <v/>
      </c>
    </row>
    <row r="23" spans="1:8" ht="31.5" customHeight="1" x14ac:dyDescent="0.45">
      <c r="A23" s="66"/>
      <c r="B23" s="50" t="str">
        <f>IF(次の目標!$L$26="日常生活",次の目標!B26,"")</f>
        <v/>
      </c>
      <c r="C23" s="25" t="str">
        <f>IF(次の目標!$L$26="日常生活",次の目標!C26,"")</f>
        <v/>
      </c>
      <c r="D23" s="21" t="str">
        <f>IF(次の目標!$L$26="日常生活",次の目標!P26,"")</f>
        <v/>
      </c>
      <c r="E23" s="21" t="str">
        <f>IF(次の目標!$L$26="日常生活",次の目標!Q26,"")</f>
        <v/>
      </c>
      <c r="F23" s="21" t="str">
        <f>IF(次の目標!$L$26="日常生活",次の目標!R26,"")</f>
        <v/>
      </c>
      <c r="G23" s="21" t="str">
        <f>IF(次の目標!$L$26="日常生活",次の目標!G26,"")</f>
        <v/>
      </c>
      <c r="H23" s="21" t="str">
        <f>IF(次の目標!$L$26="日常生活",次の目標!H26,"")</f>
        <v/>
      </c>
    </row>
    <row r="24" spans="1:8" ht="31.5" customHeight="1" x14ac:dyDescent="0.45">
      <c r="A24" s="64" t="s">
        <v>454</v>
      </c>
      <c r="B24" s="50" t="str">
        <f>IF(次の目標!$L$27="日常生活",次の目標!B27,"")</f>
        <v/>
      </c>
      <c r="C24" s="25" t="str">
        <f>IF(次の目標!$L$27="日常生活",次の目標!C27,"")</f>
        <v/>
      </c>
      <c r="D24" s="21" t="str">
        <f>IF(次の目標!$L$27="日常生活",次の目標!P27,"")</f>
        <v/>
      </c>
      <c r="E24" s="21" t="str">
        <f>IF(次の目標!$L$27="日常生活",次の目標!Q27,"")</f>
        <v/>
      </c>
      <c r="F24" s="21" t="str">
        <f>IF(次の目標!$L$27="日常生活",次の目標!R27,"")</f>
        <v/>
      </c>
      <c r="G24" s="21" t="str">
        <f>IF(次の目標!$L$27="日常生活",次の目標!G27,"")</f>
        <v/>
      </c>
      <c r="H24" s="21" t="str">
        <f>IF(次の目標!$L$27="日常生活",次の目標!H27,"")</f>
        <v/>
      </c>
    </row>
    <row r="25" spans="1:8" ht="31.5" customHeight="1" x14ac:dyDescent="0.45">
      <c r="A25" s="65"/>
      <c r="B25" s="50" t="str">
        <f>IF(次の目標!$L$29="日常生活",次の目標!B29,"")</f>
        <v/>
      </c>
      <c r="C25" s="25" t="str">
        <f>IF(次の目標!$L$29="日常生活",次の目標!C29,"")</f>
        <v/>
      </c>
      <c r="D25" s="21" t="str">
        <f>IF(次の目標!$L$29="日常生活",次の目標!P29,"")</f>
        <v/>
      </c>
      <c r="E25" s="21" t="str">
        <f>IF(次の目標!$L$29="日常生活",次の目標!Q29,"")</f>
        <v/>
      </c>
      <c r="F25" s="21" t="str">
        <f>IF(次の目標!$L$29="日常生活",次の目標!R29,"")</f>
        <v/>
      </c>
      <c r="G25" s="21" t="str">
        <f>IF(次の目標!$L$29="日常生活",次の目標!G29,"")</f>
        <v/>
      </c>
      <c r="H25" s="21" t="str">
        <f>IF(次の目標!$L$29="日常生活",次の目標!H29,"")</f>
        <v/>
      </c>
    </row>
    <row r="26" spans="1:8" ht="31.5" customHeight="1" x14ac:dyDescent="0.45">
      <c r="A26" s="65"/>
      <c r="B26" s="50" t="str">
        <f>IF(次の目標!$L$30="日常生活",次の目標!B30,"")</f>
        <v/>
      </c>
      <c r="C26" s="25" t="str">
        <f>IF(次の目標!$L$30="日常生活",次の目標!C30,"")</f>
        <v/>
      </c>
      <c r="D26" s="21" t="str">
        <f>IF(次の目標!$L$30="日常生活",次の目標!P30,"")</f>
        <v/>
      </c>
      <c r="E26" s="21" t="str">
        <f>IF(次の目標!$L$30="日常生活",次の目標!Q30,"")</f>
        <v/>
      </c>
      <c r="F26" s="21" t="str">
        <f>IF(次の目標!$L$30="日常生活",次の目標!R30,"")</f>
        <v/>
      </c>
      <c r="G26" s="21" t="str">
        <f>IF(次の目標!$L$30="日常生活",次の目標!G30,"")</f>
        <v/>
      </c>
      <c r="H26" s="21" t="str">
        <f>IF(次の目標!$L$30="日常生活",次の目標!H30,"")</f>
        <v/>
      </c>
    </row>
    <row r="27" spans="1:8" ht="31.5" customHeight="1" x14ac:dyDescent="0.45">
      <c r="A27" s="65"/>
      <c r="B27" s="50" t="str">
        <f>IF(次の目標!$L$31="日常生活",次の目標!B31,"")</f>
        <v/>
      </c>
      <c r="C27" s="25" t="str">
        <f>IF(次の目標!$L$31="日常生活",次の目標!C31,"")</f>
        <v/>
      </c>
      <c r="D27" s="21" t="str">
        <f>IF(次の目標!$L$31="日常生活",次の目標!P31,"")</f>
        <v/>
      </c>
      <c r="E27" s="21" t="str">
        <f>IF(次の目標!$L$31="日常生活",次の目標!Q31,"")</f>
        <v/>
      </c>
      <c r="F27" s="21" t="str">
        <f>IF(次の目標!$L$31="日常生活",次の目標!R31,"")</f>
        <v/>
      </c>
      <c r="G27" s="21" t="str">
        <f>IF(次の目標!$L$31="日常生活",次の目標!G31,"")</f>
        <v/>
      </c>
      <c r="H27" s="21" t="str">
        <f>IF(次の目標!$L$31="日常生活",次の目標!H31,"")</f>
        <v/>
      </c>
    </row>
    <row r="28" spans="1:8" ht="31.5" customHeight="1" x14ac:dyDescent="0.45">
      <c r="A28" s="65"/>
      <c r="B28" s="50" t="str">
        <f>IF(次の目標!$L$32="日常生活",次の目標!B32,"")</f>
        <v/>
      </c>
      <c r="C28" s="25" t="str">
        <f>IF(次の目標!$L$32="日常生活",次の目標!C32,"")</f>
        <v/>
      </c>
      <c r="D28" s="21" t="str">
        <f>IF(次の目標!$L$32="日常生活",次の目標!P32,"")</f>
        <v/>
      </c>
      <c r="E28" s="21" t="str">
        <f>IF(次の目標!$L$32="日常生活",次の目標!Q32,"")</f>
        <v/>
      </c>
      <c r="F28" s="21" t="str">
        <f>IF(次の目標!$L$32="日常生活",次の目標!R32,"")</f>
        <v/>
      </c>
      <c r="G28" s="21" t="str">
        <f>IF(次の目標!$L$32="日常生活",次の目標!G32,"")</f>
        <v/>
      </c>
      <c r="H28" s="21" t="str">
        <f>IF(次の目標!$L$32="日常生活",次の目標!H32,"")</f>
        <v/>
      </c>
    </row>
    <row r="29" spans="1:8" ht="31.5" customHeight="1" x14ac:dyDescent="0.45">
      <c r="A29" s="65"/>
      <c r="B29" s="50" t="str">
        <f>IF(次の目標!$L$33="日常生活",次の目標!B33,"")</f>
        <v/>
      </c>
      <c r="C29" s="25" t="str">
        <f>IF(次の目標!$L$33="日常生活",次の目標!C33,"")</f>
        <v/>
      </c>
      <c r="D29" s="21" t="str">
        <f>IF(次の目標!$L$33="日常生活",次の目標!P33,"")</f>
        <v/>
      </c>
      <c r="E29" s="21" t="str">
        <f>IF(次の目標!$L$33="日常生活",次の目標!Q33,"")</f>
        <v/>
      </c>
      <c r="F29" s="21" t="str">
        <f>IF(次の目標!$L$33="日常生活",次の目標!R33,"")</f>
        <v/>
      </c>
      <c r="G29" s="21" t="str">
        <f>IF(次の目標!$L$33="日常生活",次の目標!G33,"")</f>
        <v/>
      </c>
      <c r="H29" s="21" t="str">
        <f>IF(次の目標!$L$33="日常生活",次の目標!H33,"")</f>
        <v/>
      </c>
    </row>
    <row r="30" spans="1:8" ht="31.5" customHeight="1" x14ac:dyDescent="0.45">
      <c r="A30" s="65"/>
      <c r="B30" s="50" t="str">
        <f>IF(次の目標!$L$36="日常生活",次の目標!B36,"")</f>
        <v/>
      </c>
      <c r="C30" s="25" t="str">
        <f>IF(次の目標!$L$36="日常生活",次の目標!C36,"")</f>
        <v/>
      </c>
      <c r="D30" s="21" t="str">
        <f>IF(次の目標!$L$36="日常生活",次の目標!P36,"")</f>
        <v/>
      </c>
      <c r="E30" s="21" t="str">
        <f>IF(次の目標!$L$36="日常生活",次の目標!Q36,"")</f>
        <v/>
      </c>
      <c r="F30" s="21" t="str">
        <f>IF(次の目標!$L$36="日常生活",次の目標!R36,"")</f>
        <v/>
      </c>
      <c r="G30" s="21" t="str">
        <f>IF(次の目標!$L$36="日常生活",次の目標!G36,"")</f>
        <v/>
      </c>
      <c r="H30" s="21" t="str">
        <f>IF(次の目標!$L$36="日常生活",次の目標!H36,"")</f>
        <v/>
      </c>
    </row>
    <row r="31" spans="1:8" ht="31.5" customHeight="1" x14ac:dyDescent="0.45">
      <c r="A31" s="65"/>
      <c r="B31" s="50" t="str">
        <f>IF(次の目標!$L$37="日常生活",次の目標!B37,"")</f>
        <v/>
      </c>
      <c r="C31" s="25" t="str">
        <f>IF(次の目標!$L$37="日常生活",次の目標!C37,"")</f>
        <v/>
      </c>
      <c r="D31" s="21" t="str">
        <f>IF(次の目標!$L$37="日常生活",次の目標!P37,"")</f>
        <v/>
      </c>
      <c r="E31" s="21" t="str">
        <f>IF(次の目標!$L$37="日常生活",次の目標!Q37,"")</f>
        <v/>
      </c>
      <c r="F31" s="21" t="str">
        <f>IF(次の目標!$L$37="日常生活",次の目標!R37,"")</f>
        <v/>
      </c>
      <c r="G31" s="21" t="str">
        <f>IF(次の目標!$L$37="日常生活",次の目標!G37,"")</f>
        <v/>
      </c>
      <c r="H31" s="21" t="str">
        <f>IF(次の目標!$L$37="日常生活",次の目標!H37,"")</f>
        <v/>
      </c>
    </row>
    <row r="32" spans="1:8" ht="31.5" customHeight="1" x14ac:dyDescent="0.45">
      <c r="A32" s="65"/>
      <c r="B32" s="50" t="str">
        <f>IF(次の目標!$L$39="日常生活",次の目標!B39,"")</f>
        <v/>
      </c>
      <c r="C32" s="25" t="str">
        <f>IF(次の目標!$L$39="日常生活",次の目標!C39,"")</f>
        <v/>
      </c>
      <c r="D32" s="21" t="str">
        <f>IF(次の目標!$L$39="日常生活",次の目標!P39,"")</f>
        <v/>
      </c>
      <c r="E32" s="21" t="str">
        <f>IF(次の目標!$L$39="日常生活",次の目標!Q39,"")</f>
        <v/>
      </c>
      <c r="F32" s="21" t="str">
        <f>IF(次の目標!$L$39="日常生活",次の目標!R39,"")</f>
        <v/>
      </c>
      <c r="G32" s="21" t="str">
        <f>IF(次の目標!$L$39="日常生活",次の目標!G39,"")</f>
        <v/>
      </c>
      <c r="H32" s="21" t="str">
        <f>IF(次の目標!$L$39="日常生活",次の目標!H39,"")</f>
        <v/>
      </c>
    </row>
    <row r="33" spans="1:8" ht="31.5" customHeight="1" x14ac:dyDescent="0.45">
      <c r="A33" s="65"/>
      <c r="B33" s="50" t="str">
        <f>IF(次の目標!$L$40="日常生活",次の目標!B40,"")</f>
        <v/>
      </c>
      <c r="C33" s="25" t="str">
        <f>IF(次の目標!$L$40="日常生活",次の目標!C40,"")</f>
        <v/>
      </c>
      <c r="D33" s="21" t="str">
        <f>IF(次の目標!$L$40="日常生活",次の目標!P40,"")</f>
        <v/>
      </c>
      <c r="E33" s="21" t="str">
        <f>IF(次の目標!$L$40="日常生活",次の目標!Q40,"")</f>
        <v/>
      </c>
      <c r="F33" s="21" t="str">
        <f>IF(次の目標!$L$40="日常生活",次の目標!R40,"")</f>
        <v/>
      </c>
      <c r="G33" s="21" t="str">
        <f>IF(次の目標!$L$40="日常生活",次の目標!G40,"")</f>
        <v/>
      </c>
      <c r="H33" s="21" t="str">
        <f>IF(次の目標!$L$40="日常生活",次の目標!H40,"")</f>
        <v/>
      </c>
    </row>
    <row r="34" spans="1:8" ht="31.5" customHeight="1" x14ac:dyDescent="0.45">
      <c r="A34" s="65"/>
      <c r="B34" s="50" t="str">
        <f>IF(次の目標!$L$41="日常生活",次の目標!B41,"")</f>
        <v/>
      </c>
      <c r="C34" s="25" t="str">
        <f>IF(次の目標!$L$41="日常生活",次の目標!C41,"")</f>
        <v/>
      </c>
      <c r="D34" s="21" t="str">
        <f>IF(次の目標!$L$41="日常生活",次の目標!P41,"")</f>
        <v/>
      </c>
      <c r="E34" s="21" t="str">
        <f>IF(次の目標!$L$41="日常生活",次の目標!Q41,"")</f>
        <v/>
      </c>
      <c r="F34" s="21" t="str">
        <f>IF(次の目標!$L$41="日常生活",次の目標!R41,"")</f>
        <v/>
      </c>
      <c r="G34" s="21" t="str">
        <f>IF(次の目標!$L$41="日常生活",次の目標!G41,"")</f>
        <v/>
      </c>
      <c r="H34" s="21" t="str">
        <f>IF(次の目標!$L$41="日常生活",次の目標!H41,"")</f>
        <v/>
      </c>
    </row>
    <row r="35" spans="1:8" ht="31.5" customHeight="1" x14ac:dyDescent="0.45">
      <c r="A35" s="65"/>
      <c r="B35" s="50" t="str">
        <f>IF(次の目標!$L$42="日常生活",次の目標!B42,"")</f>
        <v/>
      </c>
      <c r="C35" s="25" t="str">
        <f>IF(次の目標!$L$42="日常生活",次の目標!C42,"")</f>
        <v/>
      </c>
      <c r="D35" s="21" t="str">
        <f>IF(次の目標!$L$42="日常生活",次の目標!P42,"")</f>
        <v/>
      </c>
      <c r="E35" s="21" t="str">
        <f>IF(次の目標!$L$42="日常生活",次の目標!Q42,"")</f>
        <v/>
      </c>
      <c r="F35" s="21" t="str">
        <f>IF(次の目標!$L$42="日常生活",次の目標!R42,"")</f>
        <v/>
      </c>
      <c r="G35" s="21" t="str">
        <f>IF(次の目標!$L$42="日常生活",次の目標!G42,"")</f>
        <v/>
      </c>
      <c r="H35" s="21" t="str">
        <f>IF(次の目標!$L$42="日常生活",次の目標!H42,"")</f>
        <v/>
      </c>
    </row>
    <row r="36" spans="1:8" ht="31.5" customHeight="1" x14ac:dyDescent="0.45">
      <c r="A36" s="65"/>
      <c r="B36" s="50" t="str">
        <f>IF(次の目標!$L$46="日常生活",次の目標!B46,"")</f>
        <v/>
      </c>
      <c r="C36" s="25" t="str">
        <f>IF(次の目標!$L$46="日常生活",次の目標!C46,"")</f>
        <v/>
      </c>
      <c r="D36" s="21" t="str">
        <f>IF(次の目標!$L$46="日常生活",次の目標!P46,"")</f>
        <v/>
      </c>
      <c r="E36" s="21" t="str">
        <f>IF(次の目標!$L$46="日常生活",次の目標!Q46,"")</f>
        <v/>
      </c>
      <c r="F36" s="21" t="str">
        <f>IF(次の目標!$L$46="日常生活",次の目標!R46,"")</f>
        <v/>
      </c>
      <c r="G36" s="21" t="str">
        <f>IF(次の目標!$L$46="日常生活",次の目標!G46,"")</f>
        <v/>
      </c>
      <c r="H36" s="21" t="str">
        <f>IF(次の目標!$L$46="日常生活",次の目標!H46,"")</f>
        <v/>
      </c>
    </row>
    <row r="37" spans="1:8" ht="31.5" customHeight="1" x14ac:dyDescent="0.45">
      <c r="A37" s="66"/>
      <c r="B37" s="50" t="str">
        <f>IF(次の目標!$L$48="日常生活",次の目標!B48,"")</f>
        <v/>
      </c>
      <c r="C37" s="25" t="str">
        <f>IF(次の目標!$L$48="日常生活",次の目標!C48,"")</f>
        <v/>
      </c>
      <c r="D37" s="21" t="str">
        <f>IF(次の目標!$L$48="日常生活",次の目標!P48,"")</f>
        <v/>
      </c>
      <c r="E37" s="21" t="str">
        <f>IF(次の目標!$L$48="日常生活",次の目標!Q48,"")</f>
        <v/>
      </c>
      <c r="F37" s="21" t="str">
        <f>IF(次の目標!$L$48="日常生活",次の目標!R48,"")</f>
        <v/>
      </c>
      <c r="G37" s="21" t="str">
        <f>IF(次の目標!$L$48="日常生活",次の目標!G48,"")</f>
        <v/>
      </c>
      <c r="H37" s="21" t="str">
        <f>IF(次の目標!$L$48="日常生活",次の目標!H48,"")</f>
        <v/>
      </c>
    </row>
    <row r="38" spans="1:8" ht="31.5" customHeight="1" x14ac:dyDescent="0.45">
      <c r="A38" s="68" t="s">
        <v>64</v>
      </c>
      <c r="B38" s="50" t="str">
        <f>IF(次の目標!$L$23="国語",次の目標!B23,"")</f>
        <v/>
      </c>
      <c r="C38" s="25" t="str">
        <f>IF(次の目標!$L$23="国語",次の目標!C23,"")</f>
        <v/>
      </c>
      <c r="D38" s="21" t="str">
        <f>IF(次の目標!$L$23="国語",次の目標!P23,"")</f>
        <v/>
      </c>
      <c r="E38" s="21" t="str">
        <f>IF(次の目標!$L$23="国語",次の目標!Q23,"")</f>
        <v/>
      </c>
      <c r="F38" s="21" t="str">
        <f>IF(次の目標!$L$23="国語",次の目標!R23,"")</f>
        <v/>
      </c>
      <c r="G38" s="21" t="str">
        <f>IF(次の目標!$L$23="国語",次の目標!G23,"")</f>
        <v/>
      </c>
      <c r="H38" s="21" t="str">
        <f>IF(次の目標!$L$23="国語",次の目標!H23,"")</f>
        <v/>
      </c>
    </row>
    <row r="39" spans="1:8" ht="31.5" customHeight="1" x14ac:dyDescent="0.45">
      <c r="A39" s="68"/>
      <c r="B39" s="50" t="str">
        <f>IF(次の目標!$L$30="国語",次の目標!B30,"")</f>
        <v/>
      </c>
      <c r="C39" s="25" t="str">
        <f>IF(次の目標!$L$30="国語",次の目標!C30,"")</f>
        <v/>
      </c>
      <c r="D39" s="21" t="str">
        <f>IF(次の目標!$L$30="国語",次の目標!P30,"")</f>
        <v/>
      </c>
      <c r="E39" s="21" t="str">
        <f>IF(次の目標!$L$30="国語",次の目標!Q30,"")</f>
        <v/>
      </c>
      <c r="F39" s="21" t="str">
        <f>IF(次の目標!$L$30="国語",次の目標!R30,"")</f>
        <v/>
      </c>
      <c r="G39" s="21" t="str">
        <f>IF(次の目標!$L$30="国語",次の目標!G30,"")</f>
        <v/>
      </c>
      <c r="H39" s="21" t="str">
        <f>IF(次の目標!$L$30="国語",次の目標!H30,"")</f>
        <v/>
      </c>
    </row>
    <row r="40" spans="1:8" ht="31.5" customHeight="1" x14ac:dyDescent="0.45">
      <c r="A40" s="68"/>
      <c r="B40" s="50" t="str">
        <f>IF(次の目標!$L$52="国語",次の目標!B52,"")</f>
        <v/>
      </c>
      <c r="C40" s="25" t="str">
        <f>IF(次の目標!$L$52="国語",次の目標!C52,"")</f>
        <v/>
      </c>
      <c r="D40" s="21" t="str">
        <f>IF(次の目標!$L$52="国語",次の目標!P52,"")</f>
        <v/>
      </c>
      <c r="E40" s="21" t="str">
        <f>IF(次の目標!$L$52="国語",次の目標!Q52,"")</f>
        <v/>
      </c>
      <c r="F40" s="21" t="str">
        <f>IF(次の目標!$L$52="国語",次の目標!R52,"")</f>
        <v/>
      </c>
      <c r="G40" s="21" t="str">
        <f>IF(次の目標!$L$52="国語",次の目標!G52,"")</f>
        <v/>
      </c>
      <c r="H40" s="21" t="str">
        <f>IF(次の目標!$L$52="国語",次の目標!H52,"")</f>
        <v/>
      </c>
    </row>
    <row r="41" spans="1:8" ht="31.5" customHeight="1" x14ac:dyDescent="0.45">
      <c r="A41" s="68"/>
      <c r="B41" s="50" t="str">
        <f>IF(次の目標!$L$53="国語",次の目標!B53,"")</f>
        <v/>
      </c>
      <c r="C41" s="25" t="str">
        <f>IF(次の目標!$L$53="国語",次の目標!C53,"")</f>
        <v/>
      </c>
      <c r="D41" s="21" t="str">
        <f>IF(次の目標!$L$53="国語",次の目標!P53,"")</f>
        <v/>
      </c>
      <c r="E41" s="21" t="str">
        <f>IF(次の目標!$L$53="国語",次の目標!Q53,"")</f>
        <v/>
      </c>
      <c r="F41" s="21" t="str">
        <f>IF(次の目標!$L$53="国語",次の目標!R53,"")</f>
        <v/>
      </c>
      <c r="G41" s="21" t="str">
        <f>IF(次の目標!$L$53="国語",次の目標!G53,"")</f>
        <v/>
      </c>
      <c r="H41" s="21" t="str">
        <f>IF(次の目標!$L$53="国語",次の目標!H53,"")</f>
        <v/>
      </c>
    </row>
    <row r="42" spans="1:8" ht="31.2" customHeight="1" x14ac:dyDescent="0.45">
      <c r="A42" s="68"/>
      <c r="B42" s="50" t="str">
        <f>IF(次の目標!$L$54="国語",次の目標!B54,"")</f>
        <v/>
      </c>
      <c r="C42" s="25" t="str">
        <f>IF(次の目標!$L$54="国語",次の目標!C54,"")</f>
        <v/>
      </c>
      <c r="D42" s="21" t="str">
        <f>IF(次の目標!$L$54="国語",次の目標!P54,"")</f>
        <v/>
      </c>
      <c r="E42" s="21" t="str">
        <f>IF(次の目標!$L$54="国語",次の目標!Q54,"")</f>
        <v/>
      </c>
      <c r="F42" s="21" t="str">
        <f>IF(次の目標!$L$54="国語",次の目標!R54,"")</f>
        <v/>
      </c>
      <c r="G42" s="21" t="str">
        <f>IF(次の目標!$L$54="国語",次の目標!G54,"")</f>
        <v/>
      </c>
      <c r="H42" s="21" t="str">
        <f>IF(次の目標!$L$54="国語",次の目標!H54,"")</f>
        <v/>
      </c>
    </row>
    <row r="43" spans="1:8" ht="31.2" customHeight="1" x14ac:dyDescent="0.45">
      <c r="A43" s="68" t="s">
        <v>52</v>
      </c>
      <c r="B43" s="50" t="str">
        <f>IF(次の目標!$L$9="算数",次の目標!B9,"")</f>
        <v/>
      </c>
      <c r="C43" s="25" t="str">
        <f>IF(次の目標!$L$9="算数",次の目標!C9,"")</f>
        <v/>
      </c>
      <c r="D43" s="21" t="str">
        <f>IF(次の目標!$L$9="算数",次の目標!P9,"")</f>
        <v/>
      </c>
      <c r="E43" s="21" t="str">
        <f>IF(次の目標!$L$9="算数",次の目標!Q9,"")</f>
        <v/>
      </c>
      <c r="F43" s="21" t="str">
        <f>IF(次の目標!$L$9="算数",次の目標!R9,"")</f>
        <v/>
      </c>
      <c r="G43" s="21" t="str">
        <f>IF(次の目標!$L$9="算数",次の目標!G9,"")</f>
        <v/>
      </c>
      <c r="H43" s="21" t="str">
        <f>IF(次の目標!$L$9="算数",次の目標!H9,"")</f>
        <v/>
      </c>
    </row>
    <row r="44" spans="1:8" ht="31.2" customHeight="1" x14ac:dyDescent="0.45">
      <c r="A44" s="68"/>
      <c r="B44" s="50" t="str">
        <f>IF(次の目標!$L$27="算数",次の目標!B27,"")</f>
        <v/>
      </c>
      <c r="C44" s="25" t="str">
        <f>IF(次の目標!$L$27="算数",次の目標!C27,"")</f>
        <v/>
      </c>
      <c r="D44" s="21" t="str">
        <f>IF(次の目標!$L$27="算数",次の目標!P27,"")</f>
        <v/>
      </c>
      <c r="E44" s="21" t="str">
        <f>IF(次の目標!$L$27="算数",次の目標!Q27,"")</f>
        <v/>
      </c>
      <c r="F44" s="21" t="str">
        <f>IF(次の目標!$L$27="算数",次の目標!R27,"")</f>
        <v/>
      </c>
      <c r="G44" s="21" t="str">
        <f>IF(次の目標!$L$27="算数",次の目標!G27,"")</f>
        <v/>
      </c>
      <c r="H44" s="21" t="str">
        <f>IF(次の目標!$L$27="算数",次の目標!H27,"")</f>
        <v/>
      </c>
    </row>
    <row r="45" spans="1:8" ht="31.2" customHeight="1" x14ac:dyDescent="0.45">
      <c r="A45" s="68"/>
      <c r="B45" s="50" t="str">
        <f>IF(次の目標!$L$28="算数",次の目標!B28,"")</f>
        <v/>
      </c>
      <c r="C45" s="25" t="str">
        <f>IF(次の目標!$L$28="算数",次の目標!C28,"")</f>
        <v/>
      </c>
      <c r="D45" s="21" t="str">
        <f>IF(次の目標!$L$28="算数",次の目標!P28,"")</f>
        <v/>
      </c>
      <c r="E45" s="21" t="str">
        <f>IF(次の目標!$L$28="算数",次の目標!Q28,"")</f>
        <v/>
      </c>
      <c r="F45" s="21" t="str">
        <f>IF(次の目標!$L$28="算数",次の目標!R28,"")</f>
        <v/>
      </c>
      <c r="G45" s="21" t="str">
        <f>IF(次の目標!$L$28="算数",次の目標!G28,"")</f>
        <v/>
      </c>
      <c r="H45" s="21" t="str">
        <f>IF(次の目標!$L$28="算数",次の目標!H28,"")</f>
        <v/>
      </c>
    </row>
    <row r="46" spans="1:8" ht="31.2" customHeight="1" x14ac:dyDescent="0.45">
      <c r="A46" s="68"/>
      <c r="B46" s="50" t="str">
        <f>IF(次の目標!$L$52="算数",次の目標!B52,"")</f>
        <v/>
      </c>
      <c r="C46" s="25" t="str">
        <f>IF(次の目標!$L$52="算数",次の目標!C52,"")</f>
        <v/>
      </c>
      <c r="D46" s="21" t="str">
        <f>IF(次の目標!$L$52="算数",次の目標!P52,"")</f>
        <v/>
      </c>
      <c r="E46" s="21" t="str">
        <f>IF(次の目標!$L$52="算数",次の目標!Q52,"")</f>
        <v/>
      </c>
      <c r="F46" s="21" t="str">
        <f>IF(次の目標!$L$52="算数",次の目標!R52,"")</f>
        <v/>
      </c>
      <c r="G46" s="21" t="str">
        <f>IF(次の目標!$L$52="算数",次の目標!G52,"")</f>
        <v/>
      </c>
      <c r="H46" s="21" t="str">
        <f>IF(次の目標!$L$52="算数",次の目標!H52,"")</f>
        <v/>
      </c>
    </row>
    <row r="47" spans="1:8" ht="31.2" customHeight="1" x14ac:dyDescent="0.45">
      <c r="A47" s="69" t="s">
        <v>458</v>
      </c>
      <c r="B47" s="50" t="str">
        <f>IF(次の目標!$L$16="体育",次の目標!B16,"")</f>
        <v/>
      </c>
      <c r="C47" s="25" t="str">
        <f>IF(次の目標!$L$16="体育",次の目標!C16,"")</f>
        <v/>
      </c>
      <c r="D47" s="21" t="str">
        <f>IF(次の目標!$L$16="体育",次の目標!P16,"")</f>
        <v/>
      </c>
      <c r="E47" s="21" t="str">
        <f>IF(次の目標!$L$16="体育",次の目標!Q16,"")</f>
        <v/>
      </c>
      <c r="F47" s="21" t="str">
        <f>IF(次の目標!$L$16="体育",次の目標!R16,"")</f>
        <v/>
      </c>
      <c r="G47" s="21" t="str">
        <f>IF(次の目標!$L$16="体育",次の目標!G16,"")</f>
        <v/>
      </c>
      <c r="H47" s="21" t="str">
        <f>IF(次の目標!$L$16="体育",次の目標!H16,"")</f>
        <v/>
      </c>
    </row>
    <row r="48" spans="1:8" ht="31.2" customHeight="1" x14ac:dyDescent="0.45">
      <c r="A48" s="70"/>
      <c r="B48" s="50" t="str">
        <f>IF(次の目標!$L$18="体育",次の目標!B18,"")</f>
        <v/>
      </c>
      <c r="C48" s="25" t="str">
        <f>IF(次の目標!$L$18="体育",次の目標!C18,"")</f>
        <v/>
      </c>
      <c r="D48" s="21" t="str">
        <f>IF(次の目標!$L$18="体育",次の目標!P18,"")</f>
        <v/>
      </c>
      <c r="E48" s="21" t="str">
        <f>IF(次の目標!$L$18="体育",次の目標!Q18,"")</f>
        <v/>
      </c>
      <c r="F48" s="21" t="str">
        <f>IF(次の目標!$L$18="体育",次の目標!R18,"")</f>
        <v/>
      </c>
      <c r="G48" s="21" t="str">
        <f>IF(次の目標!$L$18="体育",次の目標!G18,"")</f>
        <v/>
      </c>
      <c r="H48" s="21" t="str">
        <f>IF(次の目標!$L$18="体育",次の目標!H18,"")</f>
        <v/>
      </c>
    </row>
    <row r="49" spans="1:8" ht="31.2" customHeight="1" x14ac:dyDescent="0.45">
      <c r="A49" s="70"/>
      <c r="B49" s="50" t="str">
        <f>IF(次の目標!$L$43="体育",次の目標!B43,"")</f>
        <v/>
      </c>
      <c r="C49" s="25" t="str">
        <f>IF(次の目標!$L$43="体育",次の目標!C43,"")</f>
        <v/>
      </c>
      <c r="D49" s="21" t="str">
        <f>IF(次の目標!$L$43="体育",次の目標!P43,"")</f>
        <v/>
      </c>
      <c r="E49" s="21" t="str">
        <f>IF(次の目標!$L$43="体育",次の目標!Q43,"")</f>
        <v/>
      </c>
      <c r="F49" s="21" t="str">
        <f>IF(次の目標!$L$43="体育",次の目標!R43,"")</f>
        <v/>
      </c>
      <c r="G49" s="21" t="str">
        <f>IF(次の目標!$L$43="体育",次の目標!G43,"")</f>
        <v/>
      </c>
      <c r="H49" s="21" t="str">
        <f>IF(次の目標!$L$43="体育",次の目標!H43,"")</f>
        <v/>
      </c>
    </row>
    <row r="50" spans="1:8" ht="31.5" customHeight="1" x14ac:dyDescent="0.45">
      <c r="A50" s="70"/>
      <c r="B50" s="50" t="str">
        <f>IF(次の目標!$L$44="体育",次の目標!B44,"")</f>
        <v/>
      </c>
      <c r="C50" s="25" t="str">
        <f>IF(次の目標!$L$44="体育",次の目標!C44,"")</f>
        <v/>
      </c>
      <c r="D50" s="21" t="str">
        <f>IF(次の目標!$L$44="体育",次の目標!P44,"")</f>
        <v/>
      </c>
      <c r="E50" s="21" t="str">
        <f>IF(次の目標!$L$44="体育",次の目標!Q44,"")</f>
        <v/>
      </c>
      <c r="F50" s="21" t="str">
        <f>IF(次の目標!$L$44="体育",次の目標!R44,"")</f>
        <v/>
      </c>
      <c r="G50" s="21" t="str">
        <f>IF(次の目標!$L$44="体育",次の目標!G44,"")</f>
        <v/>
      </c>
      <c r="H50" s="21" t="str">
        <f>IF(次の目標!$L$44="体育",次の目標!H44,"")</f>
        <v/>
      </c>
    </row>
    <row r="51" spans="1:8" ht="31.5" customHeight="1" x14ac:dyDescent="0.45">
      <c r="A51" s="70"/>
      <c r="B51" s="50" t="str">
        <f>IF(次の目標!$L$45="体育",次の目標!B45,"")</f>
        <v/>
      </c>
      <c r="C51" s="25" t="str">
        <f>IF(次の目標!$L$45="体育",次の目標!C45,"")</f>
        <v/>
      </c>
      <c r="D51" s="21" t="str">
        <f>IF(次の目標!$L$45="体育",次の目標!P45,"")</f>
        <v/>
      </c>
      <c r="E51" s="21" t="str">
        <f>IF(次の目標!$L$45="体育",次の目標!Q45,"")</f>
        <v/>
      </c>
      <c r="F51" s="21" t="str">
        <f>IF(次の目標!$L$45="体育",次の目標!R45,"")</f>
        <v/>
      </c>
      <c r="G51" s="21" t="str">
        <f>IF(次の目標!$L$45="体育",次の目標!G45,"")</f>
        <v/>
      </c>
      <c r="H51" s="21" t="str">
        <f>IF(次の目標!$L$45="体育",次の目標!H45,"")</f>
        <v/>
      </c>
    </row>
    <row r="52" spans="1:8" ht="31.5" customHeight="1" x14ac:dyDescent="0.45">
      <c r="A52" s="70"/>
      <c r="B52" s="50" t="str">
        <f>IF(次の目標!$L$46="体育",次の目標!B46,"")</f>
        <v/>
      </c>
      <c r="C52" s="25" t="str">
        <f>IF(次の目標!$L$46="体育",次の目標!C46,"")</f>
        <v/>
      </c>
      <c r="D52" s="21" t="str">
        <f>IF(次の目標!$L$46="体育",次の目標!P46,"")</f>
        <v/>
      </c>
      <c r="E52" s="21" t="str">
        <f>IF(次の目標!$L$46="体育",次の目標!Q46,"")</f>
        <v/>
      </c>
      <c r="F52" s="21" t="str">
        <f>IF(次の目標!$L$46="体育",次の目標!R46,"")</f>
        <v/>
      </c>
      <c r="G52" s="21" t="str">
        <f>IF(次の目標!$L$46="体育",次の目標!G46,"")</f>
        <v/>
      </c>
      <c r="H52" s="21" t="str">
        <f>IF(次の目標!$L$46="体育",次の目標!H46,"")</f>
        <v/>
      </c>
    </row>
    <row r="53" spans="1:8" ht="31.5" customHeight="1" x14ac:dyDescent="0.45">
      <c r="A53" s="70"/>
      <c r="B53" s="50" t="str">
        <f>IF(次の目標!$L$47="体育",次の目標!B47,"")</f>
        <v/>
      </c>
      <c r="C53" s="25" t="str">
        <f>IF(次の目標!$L$47="体育",次の目標!C47,"")</f>
        <v/>
      </c>
      <c r="D53" s="21" t="str">
        <f>IF(次の目標!$L$47="体育",次の目標!P47,"")</f>
        <v/>
      </c>
      <c r="E53" s="21" t="str">
        <f>IF(次の目標!$L$47="体育",次の目標!Q47,"")</f>
        <v/>
      </c>
      <c r="F53" s="21" t="str">
        <f>IF(次の目標!$L$47="体育",次の目標!R47,"")</f>
        <v/>
      </c>
      <c r="G53" s="21" t="str">
        <f>IF(次の目標!$L$47="体育",次の目標!G47,"")</f>
        <v/>
      </c>
      <c r="H53" s="21" t="str">
        <f>IF(次の目標!$L$47="体育",次の目標!H47,"")</f>
        <v/>
      </c>
    </row>
    <row r="54" spans="1:8" ht="31.5" customHeight="1" x14ac:dyDescent="0.45">
      <c r="A54" s="61" t="s">
        <v>392</v>
      </c>
      <c r="B54" s="50" t="str">
        <f>IF(次の目標!$L$50="職業",次の目標!B50,"")</f>
        <v/>
      </c>
      <c r="C54" s="25" t="str">
        <f>IF(次の目標!$L$50="職業",次の目標!C50,"")</f>
        <v/>
      </c>
      <c r="D54" s="21" t="str">
        <f>IF(次の目標!$L$50="職業",次の目標!P50,"")</f>
        <v/>
      </c>
      <c r="E54" s="21" t="str">
        <f>IF(次の目標!$L$50="職業",次の目標!Q50,"")</f>
        <v/>
      </c>
      <c r="F54" s="21" t="str">
        <f>IF(次の目標!$L$50="職業",次の目標!R50,"")</f>
        <v/>
      </c>
      <c r="G54" s="21" t="str">
        <f>IF(次の目標!$L$50="職業",次の目標!G50,"")</f>
        <v/>
      </c>
      <c r="H54" s="21" t="str">
        <f>IF(次の目標!$L$50="職業",次の目標!H50,"")</f>
        <v/>
      </c>
    </row>
    <row r="55" spans="1:8" ht="31.5" customHeight="1" x14ac:dyDescent="0.45">
      <c r="A55" s="61"/>
      <c r="B55" s="50" t="str">
        <f>IF(次の目標!$L$51="職業",次の目標!B51,"")</f>
        <v/>
      </c>
      <c r="C55" s="25" t="str">
        <f>IF(次の目標!$L$51="職業",次の目標!C51,"")</f>
        <v/>
      </c>
      <c r="D55" s="21" t="str">
        <f>IF(次の目標!$L$51="職業",次の目標!P51,"")</f>
        <v/>
      </c>
      <c r="E55" s="21" t="str">
        <f>IF(次の目標!$L$51="職業",次の目標!Q51,"")</f>
        <v/>
      </c>
      <c r="F55" s="21" t="str">
        <f>IF(次の目標!$L$51="職業",次の目標!R51,"")</f>
        <v/>
      </c>
      <c r="G55" s="21" t="str">
        <f>IF(次の目標!$L$51="職業",次の目標!G51,"")</f>
        <v/>
      </c>
      <c r="H55" s="21" t="str">
        <f>IF(次の目標!$L$51="職業",次の目標!H51,"")</f>
        <v/>
      </c>
    </row>
    <row r="56" spans="1:8" ht="31.5" customHeight="1" x14ac:dyDescent="0.45">
      <c r="A56" s="61" t="s">
        <v>380</v>
      </c>
      <c r="B56" s="50" t="str">
        <f>IF(次の目標!$L$19="家庭",次の目標!B19,"")</f>
        <v/>
      </c>
      <c r="C56" s="25" t="str">
        <f>IF(次の目標!$L$19="家庭",次の目標!C19,"")</f>
        <v/>
      </c>
      <c r="D56" s="21" t="str">
        <f>IF(次の目標!$L$19="家庭",次の目標!P19,"")</f>
        <v/>
      </c>
      <c r="E56" s="21" t="str">
        <f>IF(次の目標!$L$19="家庭",次の目標!Q19,"")</f>
        <v/>
      </c>
      <c r="F56" s="21" t="str">
        <f>IF(次の目標!$L$19="家庭",次の目標!R19,"")</f>
        <v/>
      </c>
      <c r="G56" s="21" t="str">
        <f>IF(次の目標!$L$19="家庭",次の目標!G19,"")</f>
        <v/>
      </c>
      <c r="H56" s="21" t="str">
        <f>IF(次の目標!$L$19="家庭",次の目標!H19,"")</f>
        <v/>
      </c>
    </row>
    <row r="57" spans="1:8" ht="31.5" customHeight="1" x14ac:dyDescent="0.45">
      <c r="A57" s="61"/>
      <c r="B57" s="50" t="str">
        <f>IF(次の目標!$L$22="家庭",次の目標!B22,"")</f>
        <v/>
      </c>
      <c r="C57" s="25" t="str">
        <f>IF(次の目標!$L$22="家庭",次の目標!C22,"")</f>
        <v/>
      </c>
      <c r="D57" s="21" t="str">
        <f>IF(次の目標!$L$22="家庭",次の目標!P22,"")</f>
        <v/>
      </c>
      <c r="E57" s="21" t="str">
        <f>IF(次の目標!$L$22="家庭",次の目標!Q22,"")</f>
        <v/>
      </c>
      <c r="F57" s="21" t="str">
        <f>IF(次の目標!$L$22="家庭",次の目標!R22,"")</f>
        <v/>
      </c>
      <c r="G57" s="21" t="str">
        <f>IF(次の目標!$L$22="家庭",次の目標!G22,"")</f>
        <v/>
      </c>
      <c r="H57" s="21" t="str">
        <f>IF(次の目標!$L$22="家庭",次の目標!H22,"")</f>
        <v/>
      </c>
    </row>
    <row r="58" spans="1:8" ht="31.5" customHeight="1" x14ac:dyDescent="0.45">
      <c r="A58" s="61"/>
      <c r="B58" s="50" t="str">
        <f>IF(次の目標!$L$36="家庭",次の目標!B36,"")</f>
        <v/>
      </c>
      <c r="C58" s="25" t="str">
        <f>IF(次の目標!$L$36="家庭",次の目標!C36,"")</f>
        <v/>
      </c>
      <c r="D58" s="21" t="str">
        <f>IF(次の目標!$L$36="家庭",次の目標!P36,"")</f>
        <v/>
      </c>
      <c r="E58" s="21" t="str">
        <f>IF(次の目標!$L$36="家庭",次の目標!Q36,"")</f>
        <v/>
      </c>
      <c r="F58" s="21" t="str">
        <f>IF(次の目標!$L$36="家庭",次の目標!R36,"")</f>
        <v/>
      </c>
      <c r="G58" s="21" t="str">
        <f>IF(次の目標!$L$36="家庭",次の目標!G36,"")</f>
        <v/>
      </c>
      <c r="H58" s="21" t="str">
        <f>IF(次の目標!$L$36="家庭",次の目標!H36,"")</f>
        <v/>
      </c>
    </row>
    <row r="59" spans="1:8" ht="31.5" customHeight="1" x14ac:dyDescent="0.45">
      <c r="A59" s="61"/>
      <c r="B59" s="50" t="str">
        <f>IF(次の目標!$L$41="家庭",次の目標!B41,"")</f>
        <v/>
      </c>
      <c r="C59" s="25" t="str">
        <f>IF(次の目標!$L$41="家庭",次の目標!C41,"")</f>
        <v/>
      </c>
      <c r="D59" s="21" t="str">
        <f>IF(次の目標!$L$41="家庭",次の目標!P41,"")</f>
        <v/>
      </c>
      <c r="E59" s="21" t="str">
        <f>IF(次の目標!$L$41="家庭",次の目標!Q41,"")</f>
        <v/>
      </c>
      <c r="F59" s="21" t="str">
        <f>IF(次の目標!$L$41="家庭",次の目標!R41,"")</f>
        <v/>
      </c>
      <c r="G59" s="21" t="str">
        <f>IF(次の目標!$L$41="家庭",次の目標!G41,"")</f>
        <v/>
      </c>
      <c r="H59" s="21" t="str">
        <f>IF(次の目標!$L$41="家庭",次の目標!H41,"")</f>
        <v/>
      </c>
    </row>
    <row r="60" spans="1:8" ht="31.5" customHeight="1" x14ac:dyDescent="0.45">
      <c r="A60" s="61"/>
      <c r="B60" s="50" t="str">
        <f>IF(次の目標!$L$48="家庭",次の目標!B48,"")</f>
        <v/>
      </c>
      <c r="C60" s="25" t="str">
        <f>IF(次の目標!$L$48="家庭",次の目標!C48,"")</f>
        <v/>
      </c>
      <c r="D60" s="21" t="str">
        <f>IF(次の目標!$L$48="家庭",次の目標!P48,"")</f>
        <v/>
      </c>
      <c r="E60" s="21" t="str">
        <f>IF(次の目標!$L$48="家庭",次の目標!Q48,"")</f>
        <v/>
      </c>
      <c r="F60" s="21" t="str">
        <f>IF(次の目標!$L$48="家庭",次の目標!R48,"")</f>
        <v/>
      </c>
      <c r="G60" s="21" t="str">
        <f>IF(次の目標!$L$48="家庭",次の目標!G48,"")</f>
        <v/>
      </c>
      <c r="H60" s="21" t="str">
        <f>IF(次の目標!$L$48="家庭",次の目標!H48,"")</f>
        <v/>
      </c>
    </row>
    <row r="61" spans="1:8" ht="31.5" customHeight="1" x14ac:dyDescent="0.45">
      <c r="A61" s="61"/>
      <c r="B61" s="50" t="str">
        <f>IF(次の目標!$L$55="家庭",次の目標!B55,"")</f>
        <v/>
      </c>
      <c r="C61" s="25" t="str">
        <f>IF(次の目標!$L$55="家庭",次の目標!C55,"")</f>
        <v/>
      </c>
      <c r="D61" s="21" t="str">
        <f>IF(次の目標!$L$55="家庭",次の目標!P55,"")</f>
        <v/>
      </c>
      <c r="E61" s="21" t="str">
        <f>IF(次の目標!$L$55="家庭",次の目標!Q55,"")</f>
        <v/>
      </c>
      <c r="F61" s="21" t="str">
        <f>IF(次の目標!$L$55="家庭",次の目標!R55,"")</f>
        <v/>
      </c>
      <c r="G61" s="21" t="str">
        <f>IF(次の目標!$L$55="家庭",次の目標!G55,"")</f>
        <v/>
      </c>
      <c r="H61" s="21" t="str">
        <f>IF(次の目標!$L$55="家庭",次の目標!H55,"")</f>
        <v/>
      </c>
    </row>
    <row r="62" spans="1:8" ht="31.5" customHeight="1" x14ac:dyDescent="0.45">
      <c r="A62" s="61"/>
      <c r="B62" s="50" t="str">
        <f>IF(次の目標!$L$56="家庭",次の目標!B56,"")</f>
        <v/>
      </c>
      <c r="C62" s="25" t="str">
        <f>IF(次の目標!$L$56="家庭",次の目標!C56,"")</f>
        <v/>
      </c>
      <c r="D62" s="21" t="str">
        <f>IF(次の目標!$L$56="家庭",次の目標!P56,"")</f>
        <v/>
      </c>
      <c r="E62" s="21" t="str">
        <f>IF(次の目標!$L$56="家庭",次の目標!Q56,"")</f>
        <v/>
      </c>
      <c r="F62" s="21" t="str">
        <f>IF(次の目標!$L$56="家庭",次の目標!R56,"")</f>
        <v/>
      </c>
      <c r="G62" s="21" t="str">
        <f>IF(次の目標!$L$56="家庭",次の目標!G56,"")</f>
        <v/>
      </c>
      <c r="H62" s="21" t="str">
        <f>IF(次の目標!$L$56="家庭",次の目標!H56,"")</f>
        <v/>
      </c>
    </row>
    <row r="63" spans="1:8" ht="31.5" customHeight="1" x14ac:dyDescent="0.45">
      <c r="A63" s="64" t="s">
        <v>453</v>
      </c>
      <c r="B63" s="50" t="str">
        <f>IF(次の目標!$L$37="理科",次の目標!B37,"")</f>
        <v/>
      </c>
      <c r="C63" s="25" t="str">
        <f>IF(次の目標!$L$37="理科",次の目標!C37,"")</f>
        <v/>
      </c>
      <c r="D63" s="21" t="str">
        <f>IF(次の目標!$L$37="理科",次の目標!P37,"")</f>
        <v/>
      </c>
      <c r="E63" s="21" t="str">
        <f>IF(次の目標!$L$37="理科",次の目標!Q37,"")</f>
        <v/>
      </c>
      <c r="F63" s="21" t="str">
        <f>IF(次の目標!$L$37="理科",次の目標!R37,"")</f>
        <v/>
      </c>
      <c r="G63" s="21" t="str">
        <f>IF(次の目標!$L$37="理科",次の目標!G37,"")</f>
        <v/>
      </c>
      <c r="H63" s="21" t="str">
        <f>IF(次の目標!$L$37="理科",次の目標!H37,"")</f>
        <v/>
      </c>
    </row>
    <row r="64" spans="1:8" ht="31.5" customHeight="1" x14ac:dyDescent="0.45">
      <c r="A64" s="66"/>
      <c r="B64" s="50" t="str">
        <f>IF(次の目標!$L$38="理科",次の目標!B38,"")</f>
        <v/>
      </c>
      <c r="C64" s="25" t="str">
        <f>IF(次の目標!$L$38="理科",次の目標!C38,"")</f>
        <v/>
      </c>
      <c r="D64" s="21" t="str">
        <f>IF(次の目標!$L$38="理科",次の目標!P38,"")</f>
        <v/>
      </c>
      <c r="E64" s="21" t="str">
        <f>IF(次の目標!$L$38="理科",次の目標!Q38,"")</f>
        <v/>
      </c>
      <c r="F64" s="21" t="str">
        <f>IF(次の目標!$L$38="理科",次の目標!R38,"")</f>
        <v/>
      </c>
      <c r="G64" s="21" t="str">
        <f>IF(次の目標!$L$38="理科",次の目標!G38,"")</f>
        <v/>
      </c>
      <c r="H64" s="21" t="str">
        <f>IF(次の目標!$L$38="理科",次の目標!H38,"")</f>
        <v/>
      </c>
    </row>
    <row r="65" spans="1:8" ht="31.5" customHeight="1" x14ac:dyDescent="0.45">
      <c r="A65" s="64" t="s">
        <v>382</v>
      </c>
      <c r="B65" s="50" t="str">
        <f>IF(次の目標!$L$26="社会",次の目標!B26,"")</f>
        <v/>
      </c>
      <c r="C65" s="25" t="str">
        <f>IF(次の目標!$L$26="社会",次の目標!C26,"")</f>
        <v/>
      </c>
      <c r="D65" s="21" t="str">
        <f>IF(次の目標!$L$26="社会",次の目標!P26,"")</f>
        <v/>
      </c>
      <c r="E65" s="21" t="str">
        <f>IF(次の目標!$L$26="社会",次の目標!Q26,"")</f>
        <v/>
      </c>
      <c r="F65" s="21" t="str">
        <f>IF(次の目標!$L$26="社会",次の目標!R26,"")</f>
        <v/>
      </c>
      <c r="G65" s="21" t="str">
        <f>IF(次の目標!$L$26="社会",次の目標!G26,"")</f>
        <v/>
      </c>
      <c r="H65" s="21" t="str">
        <f>IF(次の目標!$L$26="社会",次の目標!H26,"")</f>
        <v/>
      </c>
    </row>
    <row r="66" spans="1:8" ht="31.5" customHeight="1" x14ac:dyDescent="0.45">
      <c r="A66" s="65"/>
      <c r="B66" s="50" t="str">
        <f>IF(次の目標!$L$30="社会",次の目標!B30,"")</f>
        <v/>
      </c>
      <c r="C66" s="25" t="str">
        <f>IF(次の目標!$L$30="社会",次の目標!C30,"")</f>
        <v/>
      </c>
      <c r="D66" s="21" t="str">
        <f>IF(次の目標!$L$30="社会",次の目標!P30,"")</f>
        <v/>
      </c>
      <c r="E66" s="21" t="str">
        <f>IF(次の目標!$L$30="社会",次の目標!Q30,"")</f>
        <v/>
      </c>
      <c r="F66" s="21" t="str">
        <f>IF(次の目標!$L$30="社会",次の目標!R30,"")</f>
        <v/>
      </c>
      <c r="G66" s="21" t="str">
        <f>IF(次の目標!$L$30="社会",次の目標!G30,"")</f>
        <v/>
      </c>
      <c r="H66" s="21" t="str">
        <f>IF(次の目標!$L$30="社会",次の目標!H30,"")</f>
        <v/>
      </c>
    </row>
    <row r="67" spans="1:8" ht="31.5" customHeight="1" x14ac:dyDescent="0.45">
      <c r="A67" s="65"/>
      <c r="B67" s="50" t="str">
        <f>IF(次の目標!$L$34="社会",次の目標!B34,"")</f>
        <v/>
      </c>
      <c r="C67" s="25" t="str">
        <f>IF(次の目標!$L$34="社会",次の目標!C34,"")</f>
        <v/>
      </c>
      <c r="D67" s="21" t="str">
        <f>IF(次の目標!$L$34="社会",次の目標!P34,"")</f>
        <v/>
      </c>
      <c r="E67" s="21" t="str">
        <f>IF(次の目標!$L$34="社会",次の目標!Q34,"")</f>
        <v/>
      </c>
      <c r="F67" s="21" t="str">
        <f>IF(次の目標!$L$34="社会",次の目標!R34,"")</f>
        <v/>
      </c>
      <c r="G67" s="21" t="str">
        <f>IF(次の目標!$L$34="社会",次の目標!G34,"")</f>
        <v/>
      </c>
      <c r="H67" s="21" t="str">
        <f>IF(次の目標!$L$34="社会",次の目標!H34,"")</f>
        <v/>
      </c>
    </row>
    <row r="68" spans="1:8" ht="31.5" customHeight="1" x14ac:dyDescent="0.45">
      <c r="A68" s="65"/>
      <c r="B68" s="50" t="str">
        <f>IF(次の目標!$L$35="社会",次の目標!B35,"")</f>
        <v/>
      </c>
      <c r="C68" s="25" t="str">
        <f>IF(次の目標!$L$35="社会",次の目標!C35,"")</f>
        <v/>
      </c>
      <c r="D68" s="21" t="str">
        <f>IF(次の目標!$L$35="社会",次の目標!P35,"")</f>
        <v/>
      </c>
      <c r="E68" s="21" t="str">
        <f>IF(次の目標!$L$35="社会",次の目標!Q35,"")</f>
        <v/>
      </c>
      <c r="F68" s="21" t="str">
        <f>IF(次の目標!$L$35="社会",次の目標!R35,"")</f>
        <v/>
      </c>
      <c r="G68" s="21" t="str">
        <f>IF(次の目標!$L$35="社会",次の目標!G35,"")</f>
        <v/>
      </c>
      <c r="H68" s="21" t="str">
        <f>IF(次の目標!$L$35="社会",次の目標!H35,"")</f>
        <v/>
      </c>
    </row>
    <row r="69" spans="1:8" ht="31.5" customHeight="1" x14ac:dyDescent="0.45">
      <c r="A69" s="65"/>
      <c r="B69" s="50" t="str">
        <f>IF(次の目標!$L$42="社会",次の目標!B42,"")</f>
        <v/>
      </c>
      <c r="C69" s="25" t="str">
        <f>IF(次の目標!$L$42="社会",次の目標!C42,"")</f>
        <v/>
      </c>
      <c r="D69" s="21" t="str">
        <f>IF(次の目標!$L$42="社会",次の目標!P42,"")</f>
        <v/>
      </c>
      <c r="E69" s="21" t="str">
        <f>IF(次の目標!$L$42="社会",次の目標!Q42,"")</f>
        <v/>
      </c>
      <c r="F69" s="21" t="str">
        <f>IF(次の目標!$L$42="社会",次の目標!R42,"")</f>
        <v/>
      </c>
      <c r="G69" s="21" t="str">
        <f>IF(次の目標!$L$42="社会",次の目標!G42,"")</f>
        <v/>
      </c>
      <c r="H69" s="21" t="str">
        <f>IF(次の目標!$L$42="社会",次の目標!H42,"")</f>
        <v/>
      </c>
    </row>
    <row r="70" spans="1:8" ht="31.5" customHeight="1" x14ac:dyDescent="0.45">
      <c r="A70" s="65"/>
      <c r="B70" s="50" t="str">
        <f>IF(次の目標!$L$57="社会",次の目標!B57,"")</f>
        <v/>
      </c>
      <c r="C70" s="25" t="str">
        <f>IF(次の目標!$L$57="社会",次の目標!C57,"")</f>
        <v/>
      </c>
      <c r="D70" s="21" t="str">
        <f>IF(次の目標!$L$57="社会",次の目標!P57,"")</f>
        <v/>
      </c>
      <c r="E70" s="21" t="str">
        <f>IF(次の目標!$L$57="社会",次の目標!Q57,"")</f>
        <v/>
      </c>
      <c r="F70" s="21" t="str">
        <f>IF(次の目標!$L$57="社会",次の目標!R57,"")</f>
        <v/>
      </c>
      <c r="G70" s="21" t="str">
        <f>IF(次の目標!$L$57="社会",次の目標!G57,"")</f>
        <v/>
      </c>
      <c r="H70" s="21" t="str">
        <f>IF(次の目標!$L$57="社会",次の目標!H57,"")</f>
        <v/>
      </c>
    </row>
    <row r="71" spans="1:8" ht="31.5" customHeight="1" x14ac:dyDescent="0.45">
      <c r="A71" s="66"/>
      <c r="B71" s="50" t="str">
        <f>IF(次の目標!$L$58="社会",次の目標!B58,"")</f>
        <v/>
      </c>
      <c r="C71" s="25" t="str">
        <f>IF(次の目標!$L$58="社会",次の目標!C58,"")</f>
        <v/>
      </c>
      <c r="D71" s="21" t="str">
        <f>IF(次の目標!$L$58="社会",次の目標!P58,"")</f>
        <v/>
      </c>
      <c r="E71" s="21" t="str">
        <f>IF(次の目標!$L$58="社会",次の目標!Q58,"")</f>
        <v/>
      </c>
      <c r="F71" s="21" t="str">
        <f>IF(次の目標!$L$58="社会",次の目標!R58,"")</f>
        <v/>
      </c>
      <c r="G71" s="21" t="str">
        <f>IF(次の目標!$L$58="社会",次の目標!G58,"")</f>
        <v/>
      </c>
      <c r="H71" s="21" t="str">
        <f>IF(次の目標!$L$58="社会",次の目標!H58,"")</f>
        <v/>
      </c>
    </row>
    <row r="72" spans="1:8" ht="31.5" customHeight="1" x14ac:dyDescent="0.45">
      <c r="A72" s="61" t="s">
        <v>391</v>
      </c>
      <c r="B72" s="50" t="str">
        <f>IF(次の目標!$L$24="自立",次の目標!B24,"")</f>
        <v/>
      </c>
      <c r="C72" s="25" t="str">
        <f>IF(次の目標!$L$24="自立",次の目標!C24,"")</f>
        <v/>
      </c>
      <c r="D72" s="21" t="str">
        <f>IF(次の目標!$L$24="自立",次の目標!P24,"")</f>
        <v/>
      </c>
      <c r="E72" s="21" t="str">
        <f>IF(次の目標!$L$24="自立",次の目標!Q24,"")</f>
        <v/>
      </c>
      <c r="F72" s="21" t="str">
        <f>IF(次の目標!$L$24="自立",次の目標!R24,"")</f>
        <v/>
      </c>
      <c r="G72" s="21" t="str">
        <f>IF(次の目標!$L$24="自立",次の目標!G24,"")</f>
        <v/>
      </c>
      <c r="H72" s="21" t="str">
        <f>IF(次の目標!$L$24="自立",次の目標!H24,"")</f>
        <v/>
      </c>
    </row>
    <row r="73" spans="1:8" ht="31.5" customHeight="1" x14ac:dyDescent="0.45">
      <c r="A73" s="61"/>
      <c r="B73" s="50" t="str">
        <f>IF(次の目標!$L$49="自立",次の目標!B49,"")</f>
        <v/>
      </c>
      <c r="C73" s="25" t="str">
        <f>IF(次の目標!$L$49="自立",次の目標!C49,"")</f>
        <v/>
      </c>
      <c r="D73" s="21" t="str">
        <f>IF(次の目標!$L$49="自立",次の目標!P49,"")</f>
        <v/>
      </c>
      <c r="E73" s="21" t="str">
        <f>IF(次の目標!$L$49="自立",次の目標!Q49,"")</f>
        <v/>
      </c>
      <c r="F73" s="21" t="str">
        <f>IF(次の目標!$L$49="自立",次の目標!R49,"")</f>
        <v/>
      </c>
      <c r="G73" s="21" t="str">
        <f>IF(次の目標!$L$49="自立",次の目標!G49,"")</f>
        <v/>
      </c>
      <c r="H73" s="21" t="str">
        <f>IF(次の目標!$L$49="自立",次の目標!H49,"")</f>
        <v/>
      </c>
    </row>
    <row r="74" spans="1:8" ht="31.5" customHeight="1" x14ac:dyDescent="0.45">
      <c r="A74" s="61"/>
      <c r="B74" s="50" t="str">
        <f>IF(次の目標!$L$59="自立",次の目標!B59,"")</f>
        <v/>
      </c>
      <c r="C74" s="25" t="str">
        <f>IF(次の目標!$L$59="自立",次の目標!C59,"")</f>
        <v/>
      </c>
      <c r="D74" s="21" t="str">
        <f>IF(次の目標!$L$59="自立",次の目標!P59,"")</f>
        <v/>
      </c>
      <c r="E74" s="21" t="str">
        <f>IF(次の目標!$L$59="自立",次の目標!Q59,"")</f>
        <v/>
      </c>
      <c r="F74" s="21" t="str">
        <f>IF(次の目標!$L$59="自立",次の目標!R59,"")</f>
        <v/>
      </c>
      <c r="G74" s="21" t="str">
        <f>IF(次の目標!$L$59="自立",次の目標!G59,"")</f>
        <v/>
      </c>
      <c r="H74" s="21" t="str">
        <f>IF(次の目標!$L$59="自立",次の目標!H59,"")</f>
        <v/>
      </c>
    </row>
    <row r="75" spans="1:8" ht="31.5" customHeight="1" x14ac:dyDescent="0.45">
      <c r="A75" s="61"/>
      <c r="B75" s="50" t="str">
        <f>IF(次の目標!$L$60="自立",次の目標!B60,"")</f>
        <v/>
      </c>
      <c r="C75" s="45" t="str">
        <f>IF(次の目標!$L$60="自立",次の目標!C60,"")</f>
        <v/>
      </c>
      <c r="D75" s="21" t="str">
        <f>IF(次の目標!$L$60="自立",次の目標!P60,"")</f>
        <v/>
      </c>
      <c r="E75" s="21" t="str">
        <f>IF(次の目標!$L$60="自立",次の目標!Q60,"")</f>
        <v/>
      </c>
      <c r="F75" s="21" t="str">
        <f>IF(次の目標!$L$60="自立",次の目標!R60,"")</f>
        <v/>
      </c>
      <c r="G75" s="21" t="str">
        <f>IF(次の目標!$L$60="自立",次の目標!G60,"")</f>
        <v/>
      </c>
      <c r="H75" s="21" t="str">
        <f>IF(次の目標!$L$60="自立",次の目標!H60,"")</f>
        <v/>
      </c>
    </row>
    <row r="76" spans="1:8" ht="31.5" customHeight="1" x14ac:dyDescent="0.45">
      <c r="A76" s="61"/>
      <c r="B76" s="50" t="str">
        <f>IF(次の目標!$L$61="自立",次の目標!B61,"")</f>
        <v/>
      </c>
      <c r="C76" s="45" t="str">
        <f>IF(次の目標!$L$61="自立",次の目標!C61,"")</f>
        <v/>
      </c>
      <c r="D76" s="21" t="str">
        <f>IF(次の目標!$L$61="自立",次の目標!P61,"")</f>
        <v/>
      </c>
      <c r="E76" s="21" t="str">
        <f>IF(次の目標!$L$61="自立",次の目標!Q61,"")</f>
        <v/>
      </c>
      <c r="F76" s="21" t="str">
        <f>IF(次の目標!$L$61="自立",次の目標!R61,"")</f>
        <v/>
      </c>
      <c r="G76" s="21" t="str">
        <f>IF(次の目標!$L$61="自立",次の目標!G61,"")</f>
        <v/>
      </c>
      <c r="H76" s="21" t="str">
        <f>IF(次の目標!$L$61="自立",次の目標!H61,"")</f>
        <v/>
      </c>
    </row>
    <row r="77" spans="1:8" ht="31.5" customHeight="1" x14ac:dyDescent="0.45">
      <c r="A77" s="61"/>
      <c r="B77" s="50" t="str">
        <f>IF(次の目標!$L$62="自立",次の目標!B62,"")</f>
        <v/>
      </c>
      <c r="C77" s="45" t="str">
        <f>IF(次の目標!$L$62="自立",次の目標!C62,"")</f>
        <v/>
      </c>
      <c r="D77" s="21" t="str">
        <f>IF(次の目標!$L$62="自立",次の目標!P62,"")</f>
        <v/>
      </c>
      <c r="E77" s="21" t="str">
        <f>IF(次の目標!$L$62="自立",次の目標!Q62,"")</f>
        <v/>
      </c>
      <c r="F77" s="21" t="str">
        <f>IF(次の目標!$L$62="自立",次の目標!R62,"")</f>
        <v/>
      </c>
      <c r="G77" s="21" t="str">
        <f>IF(次の目標!$L$62="自立",次の目標!G62,"")</f>
        <v/>
      </c>
      <c r="H77" s="21" t="str">
        <f>IF(次の目標!$L$62="自立",次の目標!H62,"")</f>
        <v/>
      </c>
    </row>
    <row r="78" spans="1:8" ht="31.5" customHeight="1" x14ac:dyDescent="0.45">
      <c r="A78" s="61"/>
      <c r="B78" s="50" t="str">
        <f>IF(次の目標!$L$63="自立",次の目標!B63,"")</f>
        <v/>
      </c>
      <c r="C78" s="45" t="str">
        <f>IF(次の目標!$L$63="自立",次の目標!C63,"")</f>
        <v/>
      </c>
      <c r="D78" s="21" t="str">
        <f>IF(次の目標!$L$63="自立",次の目標!P63,"")</f>
        <v/>
      </c>
      <c r="E78" s="21" t="str">
        <f>IF(次の目標!$L$63="自立",次の目標!Q63,"")</f>
        <v/>
      </c>
      <c r="F78" s="21" t="str">
        <f>IF(次の目標!$L$63="自立",次の目標!R63,"")</f>
        <v/>
      </c>
      <c r="G78" s="21" t="str">
        <f>IF(次の目標!$L$63="自立",次の目標!G63,"")</f>
        <v/>
      </c>
      <c r="H78" s="21" t="str">
        <f>IF(次の目標!$L$63="自立",次の目標!H63,"")</f>
        <v/>
      </c>
    </row>
    <row r="79" spans="1:8" ht="15" customHeight="1" x14ac:dyDescent="0.45">
      <c r="A79" s="44"/>
      <c r="B79" s="48"/>
      <c r="C79" s="38"/>
      <c r="D79" s="39"/>
      <c r="E79" s="39"/>
      <c r="F79" s="39"/>
      <c r="G79" s="44"/>
      <c r="H79" s="36"/>
    </row>
    <row r="80" spans="1:8" ht="15" customHeight="1" x14ac:dyDescent="0.45">
      <c r="A80" s="44"/>
      <c r="B80" s="48"/>
      <c r="C80" s="38"/>
      <c r="D80" s="38"/>
      <c r="E80" s="38"/>
      <c r="F80" s="38"/>
      <c r="G80" s="38"/>
      <c r="H80" s="36"/>
    </row>
    <row r="81" spans="1:8" ht="15" customHeight="1" x14ac:dyDescent="0.45">
      <c r="A81" s="44"/>
      <c r="B81" s="48"/>
      <c r="C81" s="38"/>
      <c r="D81" s="38"/>
      <c r="E81" s="38"/>
      <c r="F81" s="38"/>
      <c r="G81" s="38"/>
      <c r="H81" s="36"/>
    </row>
    <row r="82" spans="1:8" ht="31.2" customHeight="1" x14ac:dyDescent="0.45">
      <c r="A82" s="67"/>
      <c r="B82" s="48"/>
      <c r="C82" s="38"/>
      <c r="D82" s="38"/>
      <c r="E82" s="38"/>
      <c r="F82" s="38"/>
      <c r="G82" s="38"/>
      <c r="H82" s="36"/>
    </row>
    <row r="83" spans="1:8" ht="31.2" customHeight="1" x14ac:dyDescent="0.45">
      <c r="A83" s="67"/>
      <c r="B83" s="48"/>
      <c r="C83" s="38"/>
      <c r="D83" s="38"/>
      <c r="E83" s="38"/>
      <c r="F83" s="38"/>
      <c r="G83" s="38"/>
      <c r="H83" s="36"/>
    </row>
    <row r="84" spans="1:8" ht="31.2" customHeight="1" x14ac:dyDescent="0.45">
      <c r="A84" s="67"/>
      <c r="B84" s="48"/>
      <c r="C84" s="38"/>
      <c r="D84" s="38"/>
      <c r="E84" s="38"/>
      <c r="F84" s="38"/>
      <c r="G84" s="38"/>
      <c r="H84" s="36"/>
    </row>
    <row r="85" spans="1:8" x14ac:dyDescent="0.45">
      <c r="C85" s="37"/>
    </row>
  </sheetData>
  <sheetProtection algorithmName="SHA-512" hashValue="eNN8vUB1aIGd8pYG5StdvEaozDO4lrnczU+8JyYLZE/r/aLjs7mkknvKHT4+xI05pHxy1AcmcDwMeRUMg1PlXA==" saltValue="/Mv7sfM1kEwOVrNtPZbX+w==" spinCount="100000" sheet="1" objects="1" scenarios="1"/>
  <mergeCells count="12">
    <mergeCell ref="B2:C2"/>
    <mergeCell ref="A3:A23"/>
    <mergeCell ref="A24:A37"/>
    <mergeCell ref="A65:A71"/>
    <mergeCell ref="A72:A78"/>
    <mergeCell ref="A82:A84"/>
    <mergeCell ref="A38:A42"/>
    <mergeCell ref="A43:A46"/>
    <mergeCell ref="A47:A53"/>
    <mergeCell ref="A54:A55"/>
    <mergeCell ref="A56:A62"/>
    <mergeCell ref="A63:A64"/>
  </mergeCells>
  <phoneticPr fontId="1"/>
  <conditionalFormatting sqref="B3:H3">
    <cfRule type="expression" dxfId="157" priority="80">
      <formula>$F$3="短期目標"</formula>
    </cfRule>
  </conditionalFormatting>
  <conditionalFormatting sqref="B4:H4">
    <cfRule type="expression" dxfId="156" priority="79">
      <formula>$F$4="短期目標"</formula>
    </cfRule>
  </conditionalFormatting>
  <conditionalFormatting sqref="B5:H5">
    <cfRule type="expression" dxfId="155" priority="78">
      <formula>$F$5="短期目標"</formula>
    </cfRule>
  </conditionalFormatting>
  <conditionalFormatting sqref="B6:H6">
    <cfRule type="expression" dxfId="154" priority="77">
      <formula>$F$6="短期目標"</formula>
    </cfRule>
  </conditionalFormatting>
  <conditionalFormatting sqref="B7:H7">
    <cfRule type="expression" dxfId="153" priority="76">
      <formula>$F$7="短期目標"</formula>
    </cfRule>
  </conditionalFormatting>
  <conditionalFormatting sqref="B8:H8">
    <cfRule type="expression" dxfId="152" priority="75">
      <formula>$F$8="短期目標"</formula>
    </cfRule>
  </conditionalFormatting>
  <conditionalFormatting sqref="B9:H9">
    <cfRule type="expression" dxfId="151" priority="74">
      <formula>$F$9="短期目標"</formula>
    </cfRule>
  </conditionalFormatting>
  <conditionalFormatting sqref="B10:H10">
    <cfRule type="expression" dxfId="150" priority="73">
      <formula>$F$10="短期目標"</formula>
    </cfRule>
  </conditionalFormatting>
  <conditionalFormatting sqref="B11:H11">
    <cfRule type="expression" dxfId="149" priority="72">
      <formula>$F$11="短期目標"</formula>
    </cfRule>
  </conditionalFormatting>
  <conditionalFormatting sqref="B12:H12">
    <cfRule type="expression" dxfId="148" priority="71">
      <formula>$F$12="短期目標"</formula>
    </cfRule>
  </conditionalFormatting>
  <conditionalFormatting sqref="B13:H13">
    <cfRule type="expression" dxfId="147" priority="70">
      <formula>$F$13="短期目標"</formula>
    </cfRule>
  </conditionalFormatting>
  <conditionalFormatting sqref="B14:H14">
    <cfRule type="expression" dxfId="146" priority="69">
      <formula>$F$14="短期目標"</formula>
    </cfRule>
  </conditionalFormatting>
  <conditionalFormatting sqref="B15:H15">
    <cfRule type="expression" dxfId="145" priority="68">
      <formula>$F$15="短期目標"</formula>
    </cfRule>
  </conditionalFormatting>
  <conditionalFormatting sqref="B16:H16">
    <cfRule type="expression" dxfId="144" priority="67">
      <formula>$F$16="短期目標"</formula>
    </cfRule>
  </conditionalFormatting>
  <conditionalFormatting sqref="B17:H17">
    <cfRule type="expression" dxfId="143" priority="66">
      <formula>$F$17="短期目標"</formula>
    </cfRule>
  </conditionalFormatting>
  <conditionalFormatting sqref="B19:H19">
    <cfRule type="expression" dxfId="142" priority="65">
      <formula>$F$19="短期目標"</formula>
    </cfRule>
  </conditionalFormatting>
  <conditionalFormatting sqref="B24:H24">
    <cfRule type="expression" dxfId="141" priority="64">
      <formula>$F$24="短期目標"</formula>
    </cfRule>
  </conditionalFormatting>
  <conditionalFormatting sqref="B25:H25">
    <cfRule type="expression" dxfId="140" priority="63">
      <formula>$F$25="短期目標"</formula>
    </cfRule>
  </conditionalFormatting>
  <conditionalFormatting sqref="B26:H26">
    <cfRule type="expression" dxfId="139" priority="62">
      <formula>$F$26="短期目標"</formula>
    </cfRule>
  </conditionalFormatting>
  <conditionalFormatting sqref="B27:H27">
    <cfRule type="expression" dxfId="138" priority="61">
      <formula>$F$27="短期目標"</formula>
    </cfRule>
  </conditionalFormatting>
  <conditionalFormatting sqref="B30:H30">
    <cfRule type="expression" dxfId="137" priority="60">
      <formula>$F$30="短期目標"</formula>
    </cfRule>
  </conditionalFormatting>
  <conditionalFormatting sqref="B32:H32">
    <cfRule type="expression" dxfId="136" priority="59">
      <formula>$F$32="短期目標"</formula>
    </cfRule>
  </conditionalFormatting>
  <conditionalFormatting sqref="B35:H35">
    <cfRule type="expression" dxfId="135" priority="58">
      <formula>$F$35="短期目標"</formula>
    </cfRule>
  </conditionalFormatting>
  <conditionalFormatting sqref="B37:H37">
    <cfRule type="expression" dxfId="134" priority="57">
      <formula>$F$37="短期目標"</formula>
    </cfRule>
  </conditionalFormatting>
  <conditionalFormatting sqref="B38:H38">
    <cfRule type="expression" dxfId="133" priority="56">
      <formula>$F$38="短期目標"</formula>
    </cfRule>
  </conditionalFormatting>
  <conditionalFormatting sqref="B39:H39">
    <cfRule type="expression" dxfId="132" priority="55">
      <formula>$F$39="短期目標"</formula>
    </cfRule>
  </conditionalFormatting>
  <conditionalFormatting sqref="B40:H40">
    <cfRule type="expression" dxfId="131" priority="54">
      <formula>$F$40="短期目標"</formula>
    </cfRule>
  </conditionalFormatting>
  <conditionalFormatting sqref="B41:H41">
    <cfRule type="expression" dxfId="130" priority="53">
      <formula>$F$41="短期目標"</formula>
    </cfRule>
  </conditionalFormatting>
  <conditionalFormatting sqref="B42:H42">
    <cfRule type="expression" dxfId="129" priority="52">
      <formula>$F$42="短期目標"</formula>
    </cfRule>
  </conditionalFormatting>
  <conditionalFormatting sqref="B43:H43">
    <cfRule type="expression" dxfId="128" priority="51">
      <formula>$F$43="短期目標"</formula>
    </cfRule>
  </conditionalFormatting>
  <conditionalFormatting sqref="B44:H44">
    <cfRule type="expression" dxfId="127" priority="50">
      <formula>$F$44="短期目標"</formula>
    </cfRule>
  </conditionalFormatting>
  <conditionalFormatting sqref="B45:H45">
    <cfRule type="expression" dxfId="126" priority="49">
      <formula>$F$45="短期目標"</formula>
    </cfRule>
  </conditionalFormatting>
  <conditionalFormatting sqref="B46:H46">
    <cfRule type="expression" dxfId="125" priority="48">
      <formula>$F$46="短期目標"</formula>
    </cfRule>
  </conditionalFormatting>
  <conditionalFormatting sqref="B47:H47">
    <cfRule type="expression" dxfId="124" priority="47">
      <formula>$F$47="短期目標"</formula>
    </cfRule>
  </conditionalFormatting>
  <conditionalFormatting sqref="B49:H49">
    <cfRule type="expression" dxfId="123" priority="46">
      <formula>$F$49="短期目標"</formula>
    </cfRule>
  </conditionalFormatting>
  <conditionalFormatting sqref="B50:H50">
    <cfRule type="expression" dxfId="122" priority="45">
      <formula>$F$50="短期目標"</formula>
    </cfRule>
  </conditionalFormatting>
  <conditionalFormatting sqref="B51:H51">
    <cfRule type="expression" dxfId="121" priority="44">
      <formula>$F$51="短期目標"</formula>
    </cfRule>
  </conditionalFormatting>
  <conditionalFormatting sqref="B52:H52">
    <cfRule type="expression" dxfId="120" priority="43">
      <formula>$F$52="短期目標"</formula>
    </cfRule>
  </conditionalFormatting>
  <conditionalFormatting sqref="B53:H53">
    <cfRule type="expression" dxfId="119" priority="42">
      <formula>$F$53="短期目標"</formula>
    </cfRule>
  </conditionalFormatting>
  <conditionalFormatting sqref="B54:H54">
    <cfRule type="expression" dxfId="118" priority="41">
      <formula>$F$54="短期目標"</formula>
    </cfRule>
  </conditionalFormatting>
  <conditionalFormatting sqref="B55:H55">
    <cfRule type="expression" dxfId="117" priority="40">
      <formula>$F$55="短期目標"</formula>
    </cfRule>
  </conditionalFormatting>
  <conditionalFormatting sqref="B56:H56">
    <cfRule type="expression" dxfId="116" priority="39">
      <formula>$F$56="短期目標"</formula>
    </cfRule>
  </conditionalFormatting>
  <conditionalFormatting sqref="B62:H62">
    <cfRule type="expression" dxfId="115" priority="38">
      <formula>$F$62="短期目標"</formula>
    </cfRule>
  </conditionalFormatting>
  <conditionalFormatting sqref="B72:H72">
    <cfRule type="expression" dxfId="114" priority="37">
      <formula>$F$72="短期目標"</formula>
    </cfRule>
  </conditionalFormatting>
  <conditionalFormatting sqref="B74:H74">
    <cfRule type="expression" dxfId="113" priority="36">
      <formula>$F$74="短期目標"</formula>
    </cfRule>
  </conditionalFormatting>
  <conditionalFormatting sqref="B75:H75">
    <cfRule type="expression" dxfId="112" priority="35">
      <formula>$F$75="短期目標"</formula>
    </cfRule>
  </conditionalFormatting>
  <conditionalFormatting sqref="B78:H78">
    <cfRule type="expression" dxfId="111" priority="34">
      <formula>$F$78="短期目標"</formula>
    </cfRule>
  </conditionalFormatting>
  <conditionalFormatting sqref="C82:G82">
    <cfRule type="expression" dxfId="110" priority="33">
      <formula>$F$82="短期目標"</formula>
    </cfRule>
  </conditionalFormatting>
  <conditionalFormatting sqref="C83:G83">
    <cfRule type="expression" dxfId="109" priority="32">
      <formula>$F$83="短期目標"</formula>
    </cfRule>
  </conditionalFormatting>
  <conditionalFormatting sqref="C84:G84">
    <cfRule type="expression" dxfId="108" priority="31">
      <formula>$F$84="短期目標"</formula>
    </cfRule>
  </conditionalFormatting>
  <conditionalFormatting sqref="B18:H18">
    <cfRule type="expression" dxfId="107" priority="30">
      <formula>$F$18="短期目標"</formula>
    </cfRule>
  </conditionalFormatting>
  <conditionalFormatting sqref="B20:H20">
    <cfRule type="expression" dxfId="106" priority="29">
      <formula>$F$20="短期目標"</formula>
    </cfRule>
  </conditionalFormatting>
  <conditionalFormatting sqref="B21:H21">
    <cfRule type="expression" dxfId="105" priority="28">
      <formula>$F$21="短期目標"</formula>
    </cfRule>
  </conditionalFormatting>
  <conditionalFormatting sqref="B22:H22">
    <cfRule type="expression" dxfId="104" priority="27">
      <formula>$F$22="短期目標"</formula>
    </cfRule>
  </conditionalFormatting>
  <conditionalFormatting sqref="B23:H23">
    <cfRule type="expression" dxfId="103" priority="26">
      <formula>$F$23="短期目標"</formula>
    </cfRule>
  </conditionalFormatting>
  <conditionalFormatting sqref="B28:H28">
    <cfRule type="expression" dxfId="102" priority="25">
      <formula>$F$28="短期目標"</formula>
    </cfRule>
  </conditionalFormatting>
  <conditionalFormatting sqref="B29:H29">
    <cfRule type="expression" dxfId="101" priority="24">
      <formula>$F$29="短期目標"</formula>
    </cfRule>
  </conditionalFormatting>
  <conditionalFormatting sqref="B31:H31">
    <cfRule type="expression" dxfId="100" priority="23">
      <formula>$F$31="短期目標"</formula>
    </cfRule>
  </conditionalFormatting>
  <conditionalFormatting sqref="B33:H33">
    <cfRule type="expression" dxfId="99" priority="22">
      <formula>$F$33="短期目標"</formula>
    </cfRule>
  </conditionalFormatting>
  <conditionalFormatting sqref="B34:H34">
    <cfRule type="expression" dxfId="98" priority="21">
      <formula>$F$34="短期目標"</formula>
    </cfRule>
  </conditionalFormatting>
  <conditionalFormatting sqref="B48:H48">
    <cfRule type="expression" dxfId="97" priority="20">
      <formula>$F$48="短期目標"</formula>
    </cfRule>
  </conditionalFormatting>
  <conditionalFormatting sqref="B60:H60">
    <cfRule type="expression" dxfId="96" priority="19">
      <formula>$F$60="短期目標"</formula>
    </cfRule>
  </conditionalFormatting>
  <conditionalFormatting sqref="B57:H57">
    <cfRule type="expression" dxfId="95" priority="18">
      <formula>$F$57="短期目標"</formula>
    </cfRule>
  </conditionalFormatting>
  <conditionalFormatting sqref="B65:H65">
    <cfRule type="expression" dxfId="94" priority="17">
      <formula>$F$65="短期目標"</formula>
    </cfRule>
  </conditionalFormatting>
  <conditionalFormatting sqref="B66:H66">
    <cfRule type="expression" dxfId="93" priority="16">
      <formula>$F$66="短期目標"</formula>
    </cfRule>
  </conditionalFormatting>
  <conditionalFormatting sqref="B67:H67">
    <cfRule type="expression" dxfId="92" priority="15">
      <formula>$F$67="短期目標"</formula>
    </cfRule>
  </conditionalFormatting>
  <conditionalFormatting sqref="B68:H68">
    <cfRule type="expression" dxfId="91" priority="14">
      <formula>$F$68="短期目標"</formula>
    </cfRule>
  </conditionalFormatting>
  <conditionalFormatting sqref="B69:H69">
    <cfRule type="expression" dxfId="90" priority="13">
      <formula>$F$69="短期目標"</formula>
    </cfRule>
  </conditionalFormatting>
  <conditionalFormatting sqref="B70:H70">
    <cfRule type="expression" dxfId="89" priority="12">
      <formula>$F$70="短期目標"</formula>
    </cfRule>
  </conditionalFormatting>
  <conditionalFormatting sqref="B71:H71">
    <cfRule type="expression" dxfId="88" priority="11">
      <formula>$F$71="短期目標"</formula>
    </cfRule>
  </conditionalFormatting>
  <conditionalFormatting sqref="B58:H58">
    <cfRule type="expression" dxfId="87" priority="10">
      <formula>$F$58="短期目標"</formula>
    </cfRule>
  </conditionalFormatting>
  <conditionalFormatting sqref="B36:H36">
    <cfRule type="expression" dxfId="86" priority="9">
      <formula>$F$36="短期目標"</formula>
    </cfRule>
  </conditionalFormatting>
  <conditionalFormatting sqref="B76:H76">
    <cfRule type="expression" dxfId="85" priority="8">
      <formula>$F$76="短期目標"</formula>
    </cfRule>
  </conditionalFormatting>
  <conditionalFormatting sqref="B77:H77">
    <cfRule type="expression" dxfId="84" priority="7">
      <formula>$F$77="短期目標"</formula>
    </cfRule>
  </conditionalFormatting>
  <conditionalFormatting sqref="B59:H59">
    <cfRule type="expression" dxfId="83" priority="5">
      <formula>$F$59="短期目標"</formula>
    </cfRule>
  </conditionalFormatting>
  <conditionalFormatting sqref="B61:H61">
    <cfRule type="expression" dxfId="82" priority="4">
      <formula>$F$61="短期目標"</formula>
    </cfRule>
  </conditionalFormatting>
  <conditionalFormatting sqref="B73:H73">
    <cfRule type="expression" dxfId="81" priority="3">
      <formula>$F$73="短期目標"</formula>
    </cfRule>
  </conditionalFormatting>
  <conditionalFormatting sqref="B63:H63">
    <cfRule type="expression" dxfId="80" priority="2">
      <formula>$F$63="短期目標"</formula>
    </cfRule>
  </conditionalFormatting>
  <conditionalFormatting sqref="B64:H64">
    <cfRule type="expression" dxfId="79" priority="1">
      <formula>$F$64="短期目標"</formula>
    </cfRule>
  </conditionalFormatting>
  <pageMargins left="0.25" right="0.25" top="0.75" bottom="0.75" header="0.3" footer="0.3"/>
  <pageSetup paperSize="9" scale="98" orientation="portrait" r:id="rId1"/>
  <rowBreaks count="3" manualBreakCount="3">
    <brk id="23" max="6" man="1"/>
    <brk id="46" max="16383" man="1"/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zoomScaleNormal="100" workbookViewId="0"/>
  </sheetViews>
  <sheetFormatPr defaultRowHeight="18" x14ac:dyDescent="0.45"/>
  <cols>
    <col min="1" max="1" width="8.796875" customWidth="1"/>
    <col min="2" max="2" width="3" customWidth="1"/>
    <col min="3" max="3" width="40" customWidth="1"/>
    <col min="4" max="4" width="5.5" customWidth="1"/>
    <col min="5" max="5" width="9.69921875" customWidth="1"/>
    <col min="6" max="6" width="4.5" customWidth="1"/>
    <col min="7" max="7" width="6.5" customWidth="1"/>
    <col min="8" max="8" width="15" customWidth="1"/>
  </cols>
  <sheetData>
    <row r="1" spans="1:8" x14ac:dyDescent="0.45">
      <c r="A1" s="46" t="s">
        <v>452</v>
      </c>
      <c r="B1" s="49"/>
    </row>
    <row r="2" spans="1:8" ht="15" customHeight="1" x14ac:dyDescent="0.45">
      <c r="A2" s="26"/>
      <c r="B2" s="62" t="s">
        <v>54</v>
      </c>
      <c r="C2" s="63"/>
      <c r="D2" s="17" t="s">
        <v>57</v>
      </c>
      <c r="E2" s="17" t="s">
        <v>58</v>
      </c>
      <c r="F2" s="17" t="s">
        <v>56</v>
      </c>
      <c r="G2" s="17" t="s">
        <v>12</v>
      </c>
      <c r="H2" s="40" t="s">
        <v>457</v>
      </c>
    </row>
    <row r="3" spans="1:8" ht="31.5" customHeight="1" x14ac:dyDescent="0.45">
      <c r="A3" s="64" t="s">
        <v>454</v>
      </c>
      <c r="B3" s="50" t="str">
        <f>IF(次の目標!$L$4="日常生活",次の目標!B4,"")</f>
        <v/>
      </c>
      <c r="C3" s="25" t="str">
        <f>IF(次の目標!$L$4="日常生活",次の目標!C4,"")</f>
        <v/>
      </c>
      <c r="D3" s="21" t="str">
        <f>IF(次の目標!$L$4="日常生活",次の目標!D4,"")</f>
        <v/>
      </c>
      <c r="E3" s="21" t="str">
        <f>IF(次の目標!$L$4="日常生活",次の目標!E4,"")</f>
        <v/>
      </c>
      <c r="F3" s="21" t="str">
        <f>IF(次の目標!$L$4="日常生活",次の目標!F4,"")</f>
        <v/>
      </c>
      <c r="G3" s="21" t="str">
        <f>IF(次の目標!$L$4="日常生活",次の目標!G4,"")</f>
        <v/>
      </c>
      <c r="H3" s="21" t="str">
        <f>IF(次の目標!$L$4="日常生活",次の目標!H4,"")</f>
        <v/>
      </c>
    </row>
    <row r="4" spans="1:8" ht="31.5" customHeight="1" x14ac:dyDescent="0.45">
      <c r="A4" s="65"/>
      <c r="B4" s="50" t="str">
        <f>IF(次の目標!$L$5="日常生活",次の目標!B5,"")</f>
        <v/>
      </c>
      <c r="C4" s="25" t="str">
        <f>IF(次の目標!$L$5="日常生活",次の目標!C5,"")</f>
        <v/>
      </c>
      <c r="D4" s="21" t="str">
        <f>IF(次の目標!$L$5="日常生活",次の目標!D5,"")</f>
        <v/>
      </c>
      <c r="E4" s="21" t="str">
        <f>IF(次の目標!$L$5="日常生活",次の目標!E5,"")</f>
        <v/>
      </c>
      <c r="F4" s="21" t="str">
        <f>IF(次の目標!$L$5="日常生活",次の目標!F5,"")</f>
        <v/>
      </c>
      <c r="G4" s="21" t="str">
        <f>IF(次の目標!$L$5="日常生活",次の目標!G5,"")</f>
        <v/>
      </c>
      <c r="H4" s="21" t="str">
        <f>IF(次の目標!$L$5="日常生活",次の目標!H5,"")</f>
        <v/>
      </c>
    </row>
    <row r="5" spans="1:8" ht="31.5" customHeight="1" x14ac:dyDescent="0.45">
      <c r="A5" s="65"/>
      <c r="B5" s="50" t="str">
        <f>IF(次の目標!$L$6="日常生活",次の目標!B6,"")</f>
        <v/>
      </c>
      <c r="C5" s="25" t="str">
        <f>IF(次の目標!$L$6="日常生活",次の目標!C6,"")</f>
        <v/>
      </c>
      <c r="D5" s="21" t="str">
        <f>IF(次の目標!$L$6="日常生活",次の目標!D6,"")</f>
        <v/>
      </c>
      <c r="E5" s="21" t="str">
        <f>IF(次の目標!$L$6="日常生活",次の目標!E6,"")</f>
        <v/>
      </c>
      <c r="F5" s="21" t="str">
        <f>IF(次の目標!$L$6="日常生活",次の目標!F6,"")</f>
        <v/>
      </c>
      <c r="G5" s="21" t="str">
        <f>IF(次の目標!$L$6="日常生活",次の目標!G6,"")</f>
        <v/>
      </c>
      <c r="H5" s="21" t="str">
        <f>IF(次の目標!$L$6="日常生活",次の目標!H6,"")</f>
        <v/>
      </c>
    </row>
    <row r="6" spans="1:8" ht="31.5" customHeight="1" x14ac:dyDescent="0.45">
      <c r="A6" s="65"/>
      <c r="B6" s="50" t="str">
        <f>IF(次の目標!$L$7="日常生活",次の目標!B7,"")</f>
        <v/>
      </c>
      <c r="C6" s="25" t="str">
        <f>IF(次の目標!$L$7="日常生活",次の目標!C7,"")</f>
        <v/>
      </c>
      <c r="D6" s="21" t="str">
        <f>IF(次の目標!$L$7="日常生活",次の目標!D7,"")</f>
        <v/>
      </c>
      <c r="E6" s="21" t="str">
        <f>IF(次の目標!$L$7="日常生活",次の目標!E7,"")</f>
        <v/>
      </c>
      <c r="F6" s="21" t="str">
        <f>IF(次の目標!$L$7="日常生活",次の目標!F7,"")</f>
        <v/>
      </c>
      <c r="G6" s="21" t="str">
        <f>IF(次の目標!$L$7="日常生活",次の目標!G7,"")</f>
        <v/>
      </c>
      <c r="H6" s="21" t="str">
        <f>IF(次の目標!$L$7="日常生活",次の目標!H7,"")</f>
        <v/>
      </c>
    </row>
    <row r="7" spans="1:8" ht="31.5" customHeight="1" x14ac:dyDescent="0.45">
      <c r="A7" s="65"/>
      <c r="B7" s="50" t="str">
        <f>IF(次の目標!$L$8="日常生活",次の目標!B8,"")</f>
        <v/>
      </c>
      <c r="C7" s="25" t="str">
        <f>IF(次の目標!$L$8="日常生活",次の目標!C8,"")</f>
        <v/>
      </c>
      <c r="D7" s="21" t="str">
        <f>IF(次の目標!$L$8="日常生活",次の目標!D8,"")</f>
        <v/>
      </c>
      <c r="E7" s="21" t="str">
        <f>IF(次の目標!$L$8="日常生活",次の目標!E8,"")</f>
        <v/>
      </c>
      <c r="F7" s="21" t="str">
        <f>IF(次の目標!$L$8="日常生活",次の目標!F8,"")</f>
        <v/>
      </c>
      <c r="G7" s="21" t="str">
        <f>IF(次の目標!$L$8="日常生活",次の目標!G8,"")</f>
        <v/>
      </c>
      <c r="H7" s="21" t="str">
        <f>IF(次の目標!$L$8="日常生活",次の目標!H8,"")</f>
        <v/>
      </c>
    </row>
    <row r="8" spans="1:8" ht="31.5" customHeight="1" x14ac:dyDescent="0.45">
      <c r="A8" s="65"/>
      <c r="B8" s="50" t="str">
        <f>IF(次の目標!$L$10="日常生活",次の目標!B10,"")</f>
        <v/>
      </c>
      <c r="C8" s="25" t="str">
        <f>IF(次の目標!$L$10="日常生活",次の目標!C10,"")</f>
        <v/>
      </c>
      <c r="D8" s="21" t="str">
        <f>IF(次の目標!$L$10="日常生活",次の目標!D10,"")</f>
        <v/>
      </c>
      <c r="E8" s="21" t="str">
        <f>IF(次の目標!$L$10="日常生活",次の目標!E10,"")</f>
        <v/>
      </c>
      <c r="F8" s="21" t="str">
        <f>IF(次の目標!$L$10="日常生活",次の目標!F10,"")</f>
        <v/>
      </c>
      <c r="G8" s="21" t="str">
        <f>IF(次の目標!$L$10="日常生活",次の目標!G10,"")</f>
        <v/>
      </c>
      <c r="H8" s="21" t="str">
        <f>IF(次の目標!$L$10="日常生活",次の目標!H10,"")</f>
        <v/>
      </c>
    </row>
    <row r="9" spans="1:8" ht="31.5" customHeight="1" x14ac:dyDescent="0.45">
      <c r="A9" s="65"/>
      <c r="B9" s="50" t="str">
        <f>IF(次の目標!$L$11="日常生活",次の目標!B11,"")</f>
        <v/>
      </c>
      <c r="C9" s="25" t="str">
        <f>IF(次の目標!$L$11="日常生活",次の目標!C11,"")</f>
        <v/>
      </c>
      <c r="D9" s="21" t="str">
        <f>IF(次の目標!$L$11="日常生活",次の目標!D11,"")</f>
        <v/>
      </c>
      <c r="E9" s="21" t="str">
        <f>IF(次の目標!$L$11="日常生活",次の目標!E11,"")</f>
        <v/>
      </c>
      <c r="F9" s="21" t="str">
        <f>IF(次の目標!$L$11="日常生活",次の目標!F11,"")</f>
        <v/>
      </c>
      <c r="G9" s="21" t="str">
        <f>IF(次の目標!$L$11="日常生活",次の目標!G11,"")</f>
        <v/>
      </c>
      <c r="H9" s="21" t="str">
        <f>IF(次の目標!$L$11="日常生活",次の目標!H11,"")</f>
        <v/>
      </c>
    </row>
    <row r="10" spans="1:8" ht="31.5" customHeight="1" x14ac:dyDescent="0.45">
      <c r="A10" s="65"/>
      <c r="B10" s="50" t="str">
        <f>IF(次の目標!$L$12="日常生活",次の目標!B12,"")</f>
        <v/>
      </c>
      <c r="C10" s="25" t="str">
        <f>IF(次の目標!$L$12="日常生活",次の目標!C12,"")</f>
        <v/>
      </c>
      <c r="D10" s="21" t="str">
        <f>IF(次の目標!$L$12="日常生活",次の目標!D12,"")</f>
        <v/>
      </c>
      <c r="E10" s="21" t="str">
        <f>IF(次の目標!$L$12="日常生活",次の目標!E12,"")</f>
        <v/>
      </c>
      <c r="F10" s="21" t="str">
        <f>IF(次の目標!$L$12="日常生活",次の目標!F12,"")</f>
        <v/>
      </c>
      <c r="G10" s="21" t="str">
        <f>IF(次の目標!$L$12="日常生活",次の目標!G12,"")</f>
        <v/>
      </c>
      <c r="H10" s="21" t="str">
        <f>IF(次の目標!$L$12="日常生活",次の目標!H12,"")</f>
        <v/>
      </c>
    </row>
    <row r="11" spans="1:8" ht="31.5" customHeight="1" x14ac:dyDescent="0.45">
      <c r="A11" s="65"/>
      <c r="B11" s="50" t="str">
        <f>IF(次の目標!$L$13="日常生活",次の目標!B13,"")</f>
        <v/>
      </c>
      <c r="C11" s="25" t="str">
        <f>IF(次の目標!$L$13="日常生活",次の目標!C13,"")</f>
        <v/>
      </c>
      <c r="D11" s="21" t="str">
        <f>IF(次の目標!$L$13="日常生活",次の目標!D13,"")</f>
        <v/>
      </c>
      <c r="E11" s="21" t="str">
        <f>IF(次の目標!$L$13="日常生活",次の目標!E13,"")</f>
        <v/>
      </c>
      <c r="F11" s="21" t="str">
        <f>IF(次の目標!$L$13="日常生活",次の目標!F13,"")</f>
        <v/>
      </c>
      <c r="G11" s="21" t="str">
        <f>IF(次の目標!$L$13="日常生活",次の目標!G13,"")</f>
        <v/>
      </c>
      <c r="H11" s="21" t="str">
        <f>IF(次の目標!$L$13="日常生活",次の目標!H13,"")</f>
        <v/>
      </c>
    </row>
    <row r="12" spans="1:8" ht="31.5" customHeight="1" x14ac:dyDescent="0.45">
      <c r="A12" s="65"/>
      <c r="B12" s="50" t="str">
        <f>IF(次の目標!$L$14="日常生活",次の目標!B14,"")</f>
        <v/>
      </c>
      <c r="C12" s="25" t="str">
        <f>IF(次の目標!$L$14="日常生活",次の目標!C14,"")</f>
        <v/>
      </c>
      <c r="D12" s="21" t="str">
        <f>IF(次の目標!$L$14="日常生活",次の目標!D14,"")</f>
        <v/>
      </c>
      <c r="E12" s="21" t="str">
        <f>IF(次の目標!$L$14="日常生活",次の目標!E14,"")</f>
        <v/>
      </c>
      <c r="F12" s="21" t="str">
        <f>IF(次の目標!$L$14="日常生活",次の目標!F14,"")</f>
        <v/>
      </c>
      <c r="G12" s="21" t="str">
        <f>IF(次の目標!$L$14="日常生活",次の目標!G14,"")</f>
        <v/>
      </c>
      <c r="H12" s="21" t="str">
        <f>IF(次の目標!$L$14="日常生活",次の目標!H14,"")</f>
        <v/>
      </c>
    </row>
    <row r="13" spans="1:8" ht="31.5" customHeight="1" x14ac:dyDescent="0.45">
      <c r="A13" s="65"/>
      <c r="B13" s="50" t="str">
        <f>IF(次の目標!$L$15="日常生活",次の目標!B15,"")</f>
        <v/>
      </c>
      <c r="C13" s="25" t="str">
        <f>IF(次の目標!$L$15="日常生活",次の目標!C15,"")</f>
        <v/>
      </c>
      <c r="D13" s="21" t="str">
        <f>IF(次の目標!$L$15="日常生活",次の目標!D15,"")</f>
        <v/>
      </c>
      <c r="E13" s="21" t="str">
        <f>IF(次の目標!$L$15="日常生活",次の目標!E15,"")</f>
        <v/>
      </c>
      <c r="F13" s="21" t="str">
        <f>IF(次の目標!$L$15="日常生活",次の目標!F15,"")</f>
        <v/>
      </c>
      <c r="G13" s="21" t="str">
        <f>IF(次の目標!$L$15="日常生活",次の目標!G15,"")</f>
        <v/>
      </c>
      <c r="H13" s="21" t="str">
        <f>IF(次の目標!$L$15="日常生活",次の目標!H15,"")</f>
        <v/>
      </c>
    </row>
    <row r="14" spans="1:8" ht="31.5" customHeight="1" x14ac:dyDescent="0.45">
      <c r="A14" s="65"/>
      <c r="B14" s="50" t="str">
        <f>IF(次の目標!$L$16="日常生活",次の目標!B16,"")</f>
        <v/>
      </c>
      <c r="C14" s="25" t="str">
        <f>IF(次の目標!$L$16="日常生活",次の目標!C16,"")</f>
        <v/>
      </c>
      <c r="D14" s="21" t="str">
        <f>IF(次の目標!$L$16="日常生活",次の目標!D16,"")</f>
        <v/>
      </c>
      <c r="E14" s="21" t="str">
        <f>IF(次の目標!$L$16="日常生活",次の目標!E16,"")</f>
        <v/>
      </c>
      <c r="F14" s="21" t="str">
        <f>IF(次の目標!$L$16="日常生活",次の目標!F16,"")</f>
        <v/>
      </c>
      <c r="G14" s="21" t="str">
        <f>IF(次の目標!$L$16="日常生活",次の目標!G16,"")</f>
        <v/>
      </c>
      <c r="H14" s="21" t="str">
        <f>IF(次の目標!$L$16="日常生活",次の目標!H16,"")</f>
        <v/>
      </c>
    </row>
    <row r="15" spans="1:8" ht="31.5" customHeight="1" x14ac:dyDescent="0.45">
      <c r="A15" s="65"/>
      <c r="B15" s="50" t="str">
        <f>IF(次の目標!$L$17="日常生活",次の目標!B17,"")</f>
        <v/>
      </c>
      <c r="C15" s="25" t="str">
        <f>IF(次の目標!$L$17="日常生活",次の目標!C17,"")</f>
        <v/>
      </c>
      <c r="D15" s="21" t="str">
        <f>IF(次の目標!$L$17="日常生活",次の目標!D17,"")</f>
        <v/>
      </c>
      <c r="E15" s="21" t="str">
        <f>IF(次の目標!$L$17="日常生活",次の目標!E17,"")</f>
        <v/>
      </c>
      <c r="F15" s="21" t="str">
        <f>IF(次の目標!$L$17="日常生活",次の目標!F17,"")</f>
        <v/>
      </c>
      <c r="G15" s="21" t="str">
        <f>IF(次の目標!$L$17="日常生活",次の目標!G17,"")</f>
        <v/>
      </c>
      <c r="H15" s="21" t="str">
        <f>IF(次の目標!$L$17="日常生活",次の目標!H17,"")</f>
        <v/>
      </c>
    </row>
    <row r="16" spans="1:8" ht="31.5" customHeight="1" x14ac:dyDescent="0.45">
      <c r="A16" s="65"/>
      <c r="B16" s="50" t="str">
        <f>IF(次の目標!$L$18="日常生活",次の目標!B18,"")</f>
        <v/>
      </c>
      <c r="C16" s="25" t="str">
        <f>IF(次の目標!$L$18="日常生活",次の目標!C18,"")</f>
        <v/>
      </c>
      <c r="D16" s="21" t="str">
        <f>IF(次の目標!$L$18="日常生活",次の目標!D18,"")</f>
        <v/>
      </c>
      <c r="E16" s="21" t="str">
        <f>IF(次の目標!$L$18="日常生活",次の目標!E18,"")</f>
        <v/>
      </c>
      <c r="F16" s="21" t="str">
        <f>IF(次の目標!$L$18="日常生活",次の目標!F18,"")</f>
        <v/>
      </c>
      <c r="G16" s="21" t="str">
        <f>IF(次の目標!$L$18="日常生活",次の目標!G18,"")</f>
        <v/>
      </c>
      <c r="H16" s="21" t="str">
        <f>IF(次の目標!$L$18="日常生活",次の目標!H18,"")</f>
        <v/>
      </c>
    </row>
    <row r="17" spans="1:8" ht="31.5" customHeight="1" x14ac:dyDescent="0.45">
      <c r="A17" s="65"/>
      <c r="B17" s="50" t="str">
        <f>IF(次の目標!$L$19="日常生活",次の目標!B19,"")</f>
        <v/>
      </c>
      <c r="C17" s="25" t="str">
        <f>IF(次の目標!$L$19="日常生活",次の目標!C19,"")</f>
        <v/>
      </c>
      <c r="D17" s="21" t="str">
        <f>IF(次の目標!$L$19="日常生活",次の目標!D19,"")</f>
        <v/>
      </c>
      <c r="E17" s="21" t="str">
        <f>IF(次の目標!$L$19="日常生活",次の目標!E19,"")</f>
        <v/>
      </c>
      <c r="F17" s="21" t="str">
        <f>IF(次の目標!$L$19="日常生活",次の目標!F19,"")</f>
        <v/>
      </c>
      <c r="G17" s="21" t="str">
        <f>IF(次の目標!$L$19="日常生活",次の目標!G19,"")</f>
        <v/>
      </c>
      <c r="H17" s="21" t="str">
        <f>IF(次の目標!$L$19="日常生活",次の目標!H19,"")</f>
        <v/>
      </c>
    </row>
    <row r="18" spans="1:8" ht="31.5" customHeight="1" x14ac:dyDescent="0.45">
      <c r="A18" s="65"/>
      <c r="B18" s="50" t="str">
        <f>IF(次の目標!$L$20="日常生活",次の目標!B20,"")</f>
        <v/>
      </c>
      <c r="C18" s="25" t="str">
        <f>IF(次の目標!$L$20="日常生活",次の目標!C20,"")</f>
        <v/>
      </c>
      <c r="D18" s="21" t="str">
        <f>IF(次の目標!$L$20="日常生活",次の目標!D20,"")</f>
        <v/>
      </c>
      <c r="E18" s="21" t="str">
        <f>IF(次の目標!$L$20="日常生活",次の目標!E20,"")</f>
        <v/>
      </c>
      <c r="F18" s="21" t="str">
        <f>IF(次の目標!$L$20="日常生活",次の目標!F20,"")</f>
        <v/>
      </c>
      <c r="G18" s="21" t="str">
        <f>IF(次の目標!$L$20="日常生活",次の目標!G20,"")</f>
        <v/>
      </c>
      <c r="H18" s="21" t="str">
        <f>IF(次の目標!$L$20="日常生活",次の目標!H20,"")</f>
        <v/>
      </c>
    </row>
    <row r="19" spans="1:8" ht="31.5" customHeight="1" x14ac:dyDescent="0.45">
      <c r="A19" s="65"/>
      <c r="B19" s="50" t="str">
        <f>IF(次の目標!$L$21="日常生活",次の目標!B21,"")</f>
        <v/>
      </c>
      <c r="C19" s="25" t="str">
        <f>IF(次の目標!$L$21="日常生活",次の目標!C21,"")</f>
        <v/>
      </c>
      <c r="D19" s="21" t="str">
        <f>IF(次の目標!$L$21="日常生活",次の目標!D21,"")</f>
        <v/>
      </c>
      <c r="E19" s="21" t="str">
        <f>IF(次の目標!$L$21="日常生活",次の目標!E21,"")</f>
        <v/>
      </c>
      <c r="F19" s="21" t="str">
        <f>IF(次の目標!$L$21="日常生活",次の目標!F21,"")</f>
        <v/>
      </c>
      <c r="G19" s="21" t="str">
        <f>IF(次の目標!$L$21="日常生活",次の目標!G21,"")</f>
        <v/>
      </c>
      <c r="H19" s="21" t="str">
        <f>IF(次の目標!$L$21="日常生活",次の目標!H21,"")</f>
        <v/>
      </c>
    </row>
    <row r="20" spans="1:8" ht="31.5" customHeight="1" x14ac:dyDescent="0.45">
      <c r="A20" s="65"/>
      <c r="B20" s="50" t="str">
        <f>IF(次の目標!$L$23="日常生活",次の目標!B23,"")</f>
        <v/>
      </c>
      <c r="C20" s="25" t="str">
        <f>IF(次の目標!$L$23="日常生活",次の目標!C23,"")</f>
        <v/>
      </c>
      <c r="D20" s="21" t="str">
        <f>IF(次の目標!$L$23="日常生活",次の目標!D23,"")</f>
        <v/>
      </c>
      <c r="E20" s="21" t="str">
        <f>IF(次の目標!$L$23="日常生活",次の目標!E23,"")</f>
        <v/>
      </c>
      <c r="F20" s="21" t="str">
        <f>IF(次の目標!$L$23="日常生活",次の目標!F23,"")</f>
        <v/>
      </c>
      <c r="G20" s="21" t="str">
        <f>IF(次の目標!$L$23="日常生活",次の目標!G23,"")</f>
        <v/>
      </c>
      <c r="H20" s="21" t="str">
        <f>IF(次の目標!$L$23="日常生活",次の目標!H23,"")</f>
        <v/>
      </c>
    </row>
    <row r="21" spans="1:8" ht="31.5" customHeight="1" x14ac:dyDescent="0.45">
      <c r="A21" s="65"/>
      <c r="B21" s="50" t="str">
        <f>IF(次の目標!$L$24="日常生活",次の目標!B24,"")</f>
        <v/>
      </c>
      <c r="C21" s="25" t="str">
        <f>IF(次の目標!$L$24="日常生活",次の目標!C24,"")</f>
        <v/>
      </c>
      <c r="D21" s="21" t="str">
        <f>IF(次の目標!$L$24="日常生活",次の目標!D24,"")</f>
        <v/>
      </c>
      <c r="E21" s="21" t="str">
        <f>IF(次の目標!$L$24="日常生活",次の目標!E24,"")</f>
        <v/>
      </c>
      <c r="F21" s="21" t="str">
        <f>IF(次の目標!$L$24="日常生活",次の目標!F24,"")</f>
        <v/>
      </c>
      <c r="G21" s="21" t="str">
        <f>IF(次の目標!$L$24="日常生活",次の目標!G24,"")</f>
        <v/>
      </c>
      <c r="H21" s="21" t="str">
        <f>IF(次の目標!$L$24="日常生活",次の目標!H24,"")</f>
        <v/>
      </c>
    </row>
    <row r="22" spans="1:8" ht="31.5" customHeight="1" x14ac:dyDescent="0.45">
      <c r="A22" s="65"/>
      <c r="B22" s="50" t="str">
        <f>IF(次の目標!$L$25="日常生活",次の目標!B25,"")</f>
        <v/>
      </c>
      <c r="C22" s="25" t="str">
        <f>IF(次の目標!$L$25="日常生活",次の目標!C25,"")</f>
        <v/>
      </c>
      <c r="D22" s="21" t="str">
        <f>IF(次の目標!$L$25="日常生活",次の目標!D25,"")</f>
        <v/>
      </c>
      <c r="E22" s="21" t="str">
        <f>IF(次の目標!$L$25="日常生活",次の目標!E25,"")</f>
        <v/>
      </c>
      <c r="F22" s="21" t="str">
        <f>IF(次の目標!$L$25="日常生活",次の目標!F25,"")</f>
        <v/>
      </c>
      <c r="G22" s="21" t="str">
        <f>IF(次の目標!$L$25="日常生活",次の目標!G25,"")</f>
        <v/>
      </c>
      <c r="H22" s="21" t="str">
        <f>IF(次の目標!$L$25="日常生活",次の目標!H25,"")</f>
        <v/>
      </c>
    </row>
    <row r="23" spans="1:8" ht="31.5" customHeight="1" x14ac:dyDescent="0.45">
      <c r="A23" s="66"/>
      <c r="B23" s="50" t="str">
        <f>IF(次の目標!$L$26="日常生活",次の目標!B26,"")</f>
        <v/>
      </c>
      <c r="C23" s="25" t="str">
        <f>IF(次の目標!$L$26="日常生活",次の目標!C26,"")</f>
        <v/>
      </c>
      <c r="D23" s="21" t="str">
        <f>IF(次の目標!$L$26="日常生活",次の目標!D26,"")</f>
        <v/>
      </c>
      <c r="E23" s="21" t="str">
        <f>IF(次の目標!$L$26="日常生活",次の目標!E26,"")</f>
        <v/>
      </c>
      <c r="F23" s="21" t="str">
        <f>IF(次の目標!$L$26="日常生活",次の目標!F26,"")</f>
        <v/>
      </c>
      <c r="G23" s="21" t="str">
        <f>IF(次の目標!$L$26="日常生活",次の目標!G26,"")</f>
        <v/>
      </c>
      <c r="H23" s="21" t="str">
        <f>IF(次の目標!$L$26="日常生活",次の目標!H26,"")</f>
        <v/>
      </c>
    </row>
    <row r="24" spans="1:8" ht="31.5" customHeight="1" x14ac:dyDescent="0.45">
      <c r="A24" s="64" t="s">
        <v>454</v>
      </c>
      <c r="B24" s="50" t="str">
        <f>IF(次の目標!$L$27="日常生活",次の目標!B27,"")</f>
        <v/>
      </c>
      <c r="C24" s="25" t="str">
        <f>IF(次の目標!$L$27="日常生活",次の目標!C27,"")</f>
        <v/>
      </c>
      <c r="D24" s="21" t="str">
        <f>IF(次の目標!$L$27="日常生活",次の目標!D27,"")</f>
        <v/>
      </c>
      <c r="E24" s="21" t="str">
        <f>IF(次の目標!$L$27="日常生活",次の目標!E27,"")</f>
        <v/>
      </c>
      <c r="F24" s="21" t="str">
        <f>IF(次の目標!$L$27="日常生活",次の目標!F27,"")</f>
        <v/>
      </c>
      <c r="G24" s="21" t="str">
        <f>IF(次の目標!$L$27="日常生活",次の目標!G27,"")</f>
        <v/>
      </c>
      <c r="H24" s="21" t="str">
        <f>IF(次の目標!$L$27="日常生活",次の目標!H27,"")</f>
        <v/>
      </c>
    </row>
    <row r="25" spans="1:8" ht="31.5" customHeight="1" x14ac:dyDescent="0.45">
      <c r="A25" s="65"/>
      <c r="B25" s="50" t="str">
        <f>IF(次の目標!$L$29="日常生活",次の目標!B29,"")</f>
        <v/>
      </c>
      <c r="C25" s="25" t="str">
        <f>IF(次の目標!$L$29="日常生活",次の目標!C29,"")</f>
        <v/>
      </c>
      <c r="D25" s="21" t="str">
        <f>IF(次の目標!$L$29="日常生活",次の目標!D29,"")</f>
        <v/>
      </c>
      <c r="E25" s="21" t="str">
        <f>IF(次の目標!$L$29="日常生活",次の目標!E29,"")</f>
        <v/>
      </c>
      <c r="F25" s="21" t="str">
        <f>IF(次の目標!$L$29="日常生活",次の目標!F29,"")</f>
        <v/>
      </c>
      <c r="G25" s="21" t="str">
        <f>IF(次の目標!$L$29="日常生活",次の目標!G29,"")</f>
        <v/>
      </c>
      <c r="H25" s="21" t="str">
        <f>IF(次の目標!$L$29="日常生活",次の目標!H29,"")</f>
        <v/>
      </c>
    </row>
    <row r="26" spans="1:8" ht="31.5" customHeight="1" x14ac:dyDescent="0.45">
      <c r="A26" s="65"/>
      <c r="B26" s="50" t="str">
        <f>IF(次の目標!$L$30="日常生活",次の目標!B30,"")</f>
        <v/>
      </c>
      <c r="C26" s="25" t="str">
        <f>IF(次の目標!$L$30="日常生活",次の目標!C30,"")</f>
        <v/>
      </c>
      <c r="D26" s="21" t="str">
        <f>IF(次の目標!$L$30="日常生活",次の目標!D30,"")</f>
        <v/>
      </c>
      <c r="E26" s="21" t="str">
        <f>IF(次の目標!$L$30="日常生活",次の目標!E30,"")</f>
        <v/>
      </c>
      <c r="F26" s="21" t="str">
        <f>IF(次の目標!$L$30="日常生活",次の目標!F30,"")</f>
        <v/>
      </c>
      <c r="G26" s="21" t="str">
        <f>IF(次の目標!$L$30="日常生活",次の目標!G30,"")</f>
        <v/>
      </c>
      <c r="H26" s="21" t="str">
        <f>IF(次の目標!$L$30="日常生活",次の目標!H30,"")</f>
        <v/>
      </c>
    </row>
    <row r="27" spans="1:8" ht="31.5" customHeight="1" x14ac:dyDescent="0.45">
      <c r="A27" s="65"/>
      <c r="B27" s="50" t="str">
        <f>IF(次の目標!$L$31="日常生活",次の目標!B31,"")</f>
        <v/>
      </c>
      <c r="C27" s="25" t="str">
        <f>IF(次の目標!$L$31="日常生活",次の目標!C31,"")</f>
        <v/>
      </c>
      <c r="D27" s="21" t="str">
        <f>IF(次の目標!$L$31="日常生活",次の目標!D31,"")</f>
        <v/>
      </c>
      <c r="E27" s="21" t="str">
        <f>IF(次の目標!$L$31="日常生活",次の目標!E31,"")</f>
        <v/>
      </c>
      <c r="F27" s="21" t="str">
        <f>IF(次の目標!$L$31="日常生活",次の目標!F31,"")</f>
        <v/>
      </c>
      <c r="G27" s="21" t="str">
        <f>IF(次の目標!$L$31="日常生活",次の目標!G31,"")</f>
        <v/>
      </c>
      <c r="H27" s="21" t="str">
        <f>IF(次の目標!$L$31="日常生活",次の目標!H31,"")</f>
        <v/>
      </c>
    </row>
    <row r="28" spans="1:8" ht="31.5" customHeight="1" x14ac:dyDescent="0.45">
      <c r="A28" s="65"/>
      <c r="B28" s="50" t="str">
        <f>IF(次の目標!$L$32="日常生活",次の目標!B32,"")</f>
        <v/>
      </c>
      <c r="C28" s="25" t="str">
        <f>IF(次の目標!$L$32="日常生活",次の目標!C32,"")</f>
        <v/>
      </c>
      <c r="D28" s="21" t="str">
        <f>IF(次の目標!$L$32="日常生活",次の目標!D32,"")</f>
        <v/>
      </c>
      <c r="E28" s="21" t="str">
        <f>IF(次の目標!$L$32="日常生活",次の目標!E32,"")</f>
        <v/>
      </c>
      <c r="F28" s="21" t="str">
        <f>IF(次の目標!$L$32="日常生活",次の目標!F32,"")</f>
        <v/>
      </c>
      <c r="G28" s="21" t="str">
        <f>IF(次の目標!$L$32="日常生活",次の目標!G32,"")</f>
        <v/>
      </c>
      <c r="H28" s="21" t="str">
        <f>IF(次の目標!$L$32="日常生活",次の目標!H32,"")</f>
        <v/>
      </c>
    </row>
    <row r="29" spans="1:8" ht="31.5" customHeight="1" x14ac:dyDescent="0.45">
      <c r="A29" s="65"/>
      <c r="B29" s="50" t="str">
        <f>IF(次の目標!$L$33="日常生活",次の目標!B33,"")</f>
        <v/>
      </c>
      <c r="C29" s="25" t="str">
        <f>IF(次の目標!$L$33="日常生活",次の目標!C33,"")</f>
        <v/>
      </c>
      <c r="D29" s="21" t="str">
        <f>IF(次の目標!$L$33="日常生活",次の目標!D33,"")</f>
        <v/>
      </c>
      <c r="E29" s="21" t="str">
        <f>IF(次の目標!$L$33="日常生活",次の目標!E33,"")</f>
        <v/>
      </c>
      <c r="F29" s="21" t="str">
        <f>IF(次の目標!$L$33="日常生活",次の目標!F33,"")</f>
        <v/>
      </c>
      <c r="G29" s="21" t="str">
        <f>IF(次の目標!$L$33="日常生活",次の目標!G33,"")</f>
        <v/>
      </c>
      <c r="H29" s="21" t="str">
        <f>IF(次の目標!$L$33="日常生活",次の目標!H33,"")</f>
        <v/>
      </c>
    </row>
    <row r="30" spans="1:8" ht="31.5" customHeight="1" x14ac:dyDescent="0.45">
      <c r="A30" s="65"/>
      <c r="B30" s="50" t="str">
        <f>IF(次の目標!$L$36="日常生活",次の目標!B36,"")</f>
        <v/>
      </c>
      <c r="C30" s="25" t="str">
        <f>IF(次の目標!$L$36="日常生活",次の目標!C36,"")</f>
        <v/>
      </c>
      <c r="D30" s="21" t="str">
        <f>IF(次の目標!$L$36="日常生活",次の目標!D36,"")</f>
        <v/>
      </c>
      <c r="E30" s="21" t="str">
        <f>IF(次の目標!$L$36="日常生活",次の目標!E36,"")</f>
        <v/>
      </c>
      <c r="F30" s="21" t="str">
        <f>IF(次の目標!$L$36="日常生活",次の目標!F36,"")</f>
        <v/>
      </c>
      <c r="G30" s="21" t="str">
        <f>IF(次の目標!$L$36="日常生活",次の目標!G36,"")</f>
        <v/>
      </c>
      <c r="H30" s="21" t="str">
        <f>IF(次の目標!$L$36="日常生活",次の目標!H36,"")</f>
        <v/>
      </c>
    </row>
    <row r="31" spans="1:8" ht="31.5" customHeight="1" x14ac:dyDescent="0.45">
      <c r="A31" s="65"/>
      <c r="B31" s="50" t="str">
        <f>IF(次の目標!$L$37="日常生活",次の目標!B37,"")</f>
        <v/>
      </c>
      <c r="C31" s="25" t="str">
        <f>IF(次の目標!$L$37="日常生活",次の目標!C37,"")</f>
        <v/>
      </c>
      <c r="D31" s="21" t="str">
        <f>IF(次の目標!$L$37="日常生活",次の目標!D37,"")</f>
        <v/>
      </c>
      <c r="E31" s="21" t="str">
        <f>IF(次の目標!$L$37="日常生活",次の目標!E37,"")</f>
        <v/>
      </c>
      <c r="F31" s="21" t="str">
        <f>IF(次の目標!$L$37="日常生活",次の目標!F37,"")</f>
        <v/>
      </c>
      <c r="G31" s="21" t="str">
        <f>IF(次の目標!$L$37="日常生活",次の目標!G37,"")</f>
        <v/>
      </c>
      <c r="H31" s="21" t="str">
        <f>IF(次の目標!$L$37="日常生活",次の目標!H37,"")</f>
        <v/>
      </c>
    </row>
    <row r="32" spans="1:8" ht="31.5" customHeight="1" x14ac:dyDescent="0.45">
      <c r="A32" s="65"/>
      <c r="B32" s="50" t="str">
        <f>IF(次の目標!$L$39="日常生活",次の目標!B39,"")</f>
        <v/>
      </c>
      <c r="C32" s="25" t="str">
        <f>IF(次の目標!$L$39="日常生活",次の目標!C39,"")</f>
        <v/>
      </c>
      <c r="D32" s="21" t="str">
        <f>IF(次の目標!$L$39="日常生活",次の目標!D39,"")</f>
        <v/>
      </c>
      <c r="E32" s="21" t="str">
        <f>IF(次の目標!$L$39="日常生活",次の目標!E39,"")</f>
        <v/>
      </c>
      <c r="F32" s="21" t="str">
        <f>IF(次の目標!$L$39="日常生活",次の目標!F39,"")</f>
        <v/>
      </c>
      <c r="G32" s="21" t="str">
        <f>IF(次の目標!$L$39="日常生活",次の目標!G39,"")</f>
        <v/>
      </c>
      <c r="H32" s="21" t="str">
        <f>IF(次の目標!$L$39="日常生活",次の目標!H39,"")</f>
        <v/>
      </c>
    </row>
    <row r="33" spans="1:8" ht="31.5" customHeight="1" x14ac:dyDescent="0.45">
      <c r="A33" s="65"/>
      <c r="B33" s="50" t="str">
        <f>IF(次の目標!$L$40="日常生活",次の目標!B40,"")</f>
        <v/>
      </c>
      <c r="C33" s="25" t="str">
        <f>IF(次の目標!$L$40="日常生活",次の目標!C40,"")</f>
        <v/>
      </c>
      <c r="D33" s="21" t="str">
        <f>IF(次の目標!$L$40="日常生活",次の目標!D40,"")</f>
        <v/>
      </c>
      <c r="E33" s="21" t="str">
        <f>IF(次の目標!$L$40="日常生活",次の目標!E40,"")</f>
        <v/>
      </c>
      <c r="F33" s="21" t="str">
        <f>IF(次の目標!$L$40="日常生活",次の目標!F40,"")</f>
        <v/>
      </c>
      <c r="G33" s="21" t="str">
        <f>IF(次の目標!$L$40="日常生活",次の目標!G40,"")</f>
        <v/>
      </c>
      <c r="H33" s="21" t="str">
        <f>IF(次の目標!$L$40="日常生活",次の目標!H40,"")</f>
        <v/>
      </c>
    </row>
    <row r="34" spans="1:8" ht="31.5" customHeight="1" x14ac:dyDescent="0.45">
      <c r="A34" s="65"/>
      <c r="B34" s="50" t="str">
        <f>IF(次の目標!$L$41="日常生活",次の目標!B41,"")</f>
        <v/>
      </c>
      <c r="C34" s="25" t="str">
        <f>IF(次の目標!$L$41="日常生活",次の目標!C41,"")</f>
        <v/>
      </c>
      <c r="D34" s="21" t="str">
        <f>IF(次の目標!$L$41="日常生活",次の目標!D41,"")</f>
        <v/>
      </c>
      <c r="E34" s="21" t="str">
        <f>IF(次の目標!$L$41="日常生活",次の目標!E41,"")</f>
        <v/>
      </c>
      <c r="F34" s="21" t="str">
        <f>IF(次の目標!$L$41="日常生活",次の目標!F41,"")</f>
        <v/>
      </c>
      <c r="G34" s="21" t="str">
        <f>IF(次の目標!$L$41="日常生活",次の目標!G41,"")</f>
        <v/>
      </c>
      <c r="H34" s="21" t="str">
        <f>IF(次の目標!$L$41="日常生活",次の目標!H41,"")</f>
        <v/>
      </c>
    </row>
    <row r="35" spans="1:8" ht="31.5" customHeight="1" x14ac:dyDescent="0.45">
      <c r="A35" s="65"/>
      <c r="B35" s="50" t="str">
        <f>IF(次の目標!$L$42="日常生活",次の目標!B42,"")</f>
        <v/>
      </c>
      <c r="C35" s="25" t="str">
        <f>IF(次の目標!$L$42="日常生活",次の目標!C42,"")</f>
        <v/>
      </c>
      <c r="D35" s="21" t="str">
        <f>IF(次の目標!$L$42="日常生活",次の目標!D42,"")</f>
        <v/>
      </c>
      <c r="E35" s="21" t="str">
        <f>IF(次の目標!$L$42="日常生活",次の目標!E42,"")</f>
        <v/>
      </c>
      <c r="F35" s="21" t="str">
        <f>IF(次の目標!$L$42="日常生活",次の目標!F42,"")</f>
        <v/>
      </c>
      <c r="G35" s="21" t="str">
        <f>IF(次の目標!$L$42="日常生活",次の目標!G42,"")</f>
        <v/>
      </c>
      <c r="H35" s="21" t="str">
        <f>IF(次の目標!$L$42="日常生活",次の目標!H42,"")</f>
        <v/>
      </c>
    </row>
    <row r="36" spans="1:8" ht="31.5" customHeight="1" x14ac:dyDescent="0.45">
      <c r="A36" s="65"/>
      <c r="B36" s="50" t="str">
        <f>IF(次の目標!$L$46="日常生活",次の目標!B46,"")</f>
        <v/>
      </c>
      <c r="C36" s="25" t="str">
        <f>IF(次の目標!$L$46="日常生活",次の目標!C46,"")</f>
        <v/>
      </c>
      <c r="D36" s="21" t="str">
        <f>IF(次の目標!$L$46="日常生活",次の目標!D46,"")</f>
        <v/>
      </c>
      <c r="E36" s="21" t="str">
        <f>IF(次の目標!$L$46="日常生活",次の目標!E46,"")</f>
        <v/>
      </c>
      <c r="F36" s="21" t="str">
        <f>IF(次の目標!$L$46="日常生活",次の目標!F46,"")</f>
        <v/>
      </c>
      <c r="G36" s="21" t="str">
        <f>IF(次の目標!$L$46="日常生活",次の目標!G46,"")</f>
        <v/>
      </c>
      <c r="H36" s="21" t="str">
        <f>IF(次の目標!$L$46="日常生活",次の目標!H46,"")</f>
        <v/>
      </c>
    </row>
    <row r="37" spans="1:8" ht="31.5" customHeight="1" x14ac:dyDescent="0.45">
      <c r="A37" s="66"/>
      <c r="B37" s="50" t="str">
        <f>IF(次の目標!$L$48="日常生活",次の目標!B48,"")</f>
        <v/>
      </c>
      <c r="C37" s="25" t="str">
        <f>IF(次の目標!$L$48="日常生活",次の目標!C48,"")</f>
        <v/>
      </c>
      <c r="D37" s="21" t="str">
        <f>IF(次の目標!$L$48="日常生活",次の目標!D48,"")</f>
        <v/>
      </c>
      <c r="E37" s="21" t="str">
        <f>IF(次の目標!$L$48="日常生活",次の目標!E48,"")</f>
        <v/>
      </c>
      <c r="F37" s="21" t="str">
        <f>IF(次の目標!$L$48="日常生活",次の目標!F48,"")</f>
        <v/>
      </c>
      <c r="G37" s="21" t="str">
        <f>IF(次の目標!$L$48="日常生活",次の目標!G48,"")</f>
        <v/>
      </c>
      <c r="H37" s="21" t="str">
        <f>IF(次の目標!$L$48="日常生活",次の目標!H48,"")</f>
        <v/>
      </c>
    </row>
    <row r="38" spans="1:8" ht="31.5" customHeight="1" x14ac:dyDescent="0.45">
      <c r="A38" s="68" t="s">
        <v>64</v>
      </c>
      <c r="B38" s="50" t="str">
        <f>IF(次の目標!$L$23="国語",次の目標!B23,"")</f>
        <v/>
      </c>
      <c r="C38" s="25" t="str">
        <f>IF(次の目標!$L$23="国語",次の目標!C23,"")</f>
        <v/>
      </c>
      <c r="D38" s="21" t="str">
        <f>IF(次の目標!$L$23="国語",次の目標!D23,"")</f>
        <v/>
      </c>
      <c r="E38" s="21" t="str">
        <f>IF(次の目標!$L$23="国語",次の目標!E23,"")</f>
        <v/>
      </c>
      <c r="F38" s="21" t="str">
        <f>IF(次の目標!$L$23="国語",次の目標!F23,"")</f>
        <v/>
      </c>
      <c r="G38" s="21" t="str">
        <f>IF(次の目標!$L$23="国語",次の目標!G23,"")</f>
        <v/>
      </c>
      <c r="H38" s="21" t="str">
        <f>IF(次の目標!$L$23="国語",次の目標!H23,"")</f>
        <v/>
      </c>
    </row>
    <row r="39" spans="1:8" ht="31.5" customHeight="1" x14ac:dyDescent="0.45">
      <c r="A39" s="68"/>
      <c r="B39" s="50" t="str">
        <f>IF(次の目標!$L$30="国語",次の目標!B30,"")</f>
        <v/>
      </c>
      <c r="C39" s="25" t="str">
        <f>IF(次の目標!$L$30="国語",次の目標!C30,"")</f>
        <v/>
      </c>
      <c r="D39" s="21" t="str">
        <f>IF(次の目標!$L$30="国語",次の目標!D30,"")</f>
        <v/>
      </c>
      <c r="E39" s="21" t="str">
        <f>IF(次の目標!$L$30="国語",次の目標!E30,"")</f>
        <v/>
      </c>
      <c r="F39" s="21" t="str">
        <f>IF(次の目標!$L$30="国語",次の目標!F30,"")</f>
        <v/>
      </c>
      <c r="G39" s="21" t="str">
        <f>IF(次の目標!$L$30="国語",次の目標!G30,"")</f>
        <v/>
      </c>
      <c r="H39" s="21" t="str">
        <f>IF(次の目標!$L$30="国語",次の目標!H30,"")</f>
        <v/>
      </c>
    </row>
    <row r="40" spans="1:8" ht="31.5" customHeight="1" x14ac:dyDescent="0.45">
      <c r="A40" s="68"/>
      <c r="B40" s="50" t="str">
        <f>IF(次の目標!$L$52="国語",次の目標!B52,"")</f>
        <v/>
      </c>
      <c r="C40" s="25" t="str">
        <f>IF(次の目標!$L$52="国語",次の目標!C52,"")</f>
        <v/>
      </c>
      <c r="D40" s="21" t="str">
        <f>IF(次の目標!$L$52="国語",次の目標!D52,"")</f>
        <v/>
      </c>
      <c r="E40" s="21" t="str">
        <f>IF(次の目標!$L$52="国語",次の目標!E52,"")</f>
        <v/>
      </c>
      <c r="F40" s="21" t="str">
        <f>IF(次の目標!$L$52="国語",次の目標!F52,"")</f>
        <v/>
      </c>
      <c r="G40" s="21" t="str">
        <f>IF(次の目標!$L$52="国語",次の目標!G52,"")</f>
        <v/>
      </c>
      <c r="H40" s="21" t="str">
        <f>IF(次の目標!$L$52="国語",次の目標!H52,"")</f>
        <v/>
      </c>
    </row>
    <row r="41" spans="1:8" ht="31.5" customHeight="1" x14ac:dyDescent="0.45">
      <c r="A41" s="68"/>
      <c r="B41" s="50" t="str">
        <f>IF(次の目標!$L$53="国語",次の目標!B53,"")</f>
        <v/>
      </c>
      <c r="C41" s="25" t="str">
        <f>IF(次の目標!$L$53="国語",次の目標!C53,"")</f>
        <v/>
      </c>
      <c r="D41" s="21" t="str">
        <f>IF(次の目標!$L$53="国語",次の目標!D53,"")</f>
        <v/>
      </c>
      <c r="E41" s="21" t="str">
        <f>IF(次の目標!$L$53="国語",次の目標!E53,"")</f>
        <v/>
      </c>
      <c r="F41" s="21" t="str">
        <f>IF(次の目標!$L$53="国語",次の目標!F53,"")</f>
        <v/>
      </c>
      <c r="G41" s="21" t="str">
        <f>IF(次の目標!$L$53="国語",次の目標!G53,"")</f>
        <v/>
      </c>
      <c r="H41" s="21" t="str">
        <f>IF(次の目標!$L$53="国語",次の目標!H53,"")</f>
        <v/>
      </c>
    </row>
    <row r="42" spans="1:8" ht="31.2" customHeight="1" x14ac:dyDescent="0.45">
      <c r="A42" s="68"/>
      <c r="B42" s="50" t="str">
        <f>IF(次の目標!$L$54="国語",次の目標!B54,"")</f>
        <v/>
      </c>
      <c r="C42" s="25" t="str">
        <f>IF(次の目標!$L$54="国語",次の目標!C54,"")</f>
        <v/>
      </c>
      <c r="D42" s="21" t="str">
        <f>IF(次の目標!$L$54="国語",次の目標!D54,"")</f>
        <v/>
      </c>
      <c r="E42" s="21" t="str">
        <f>IF(次の目標!$L$54="国語",次の目標!E54,"")</f>
        <v/>
      </c>
      <c r="F42" s="21" t="str">
        <f>IF(次の目標!$L$54="国語",次の目標!F54,"")</f>
        <v/>
      </c>
      <c r="G42" s="21" t="str">
        <f>IF(次の目標!$L$54="国語",次の目標!G54,"")</f>
        <v/>
      </c>
      <c r="H42" s="21" t="str">
        <f>IF(次の目標!$L$54="国語",次の目標!H54,"")</f>
        <v/>
      </c>
    </row>
    <row r="43" spans="1:8" ht="31.2" customHeight="1" x14ac:dyDescent="0.45">
      <c r="A43" s="68" t="s">
        <v>52</v>
      </c>
      <c r="B43" s="50" t="str">
        <f>IF(次の目標!$L$9="算数",次の目標!B9,"")</f>
        <v/>
      </c>
      <c r="C43" s="25" t="str">
        <f>IF(次の目標!$L$9="算数",次の目標!C9,"")</f>
        <v/>
      </c>
      <c r="D43" s="21" t="str">
        <f>IF(次の目標!$L$9="算数",次の目標!D9,"")</f>
        <v/>
      </c>
      <c r="E43" s="21" t="str">
        <f>IF(次の目標!$L$9="算数",次の目標!E9,"")</f>
        <v/>
      </c>
      <c r="F43" s="21" t="str">
        <f>IF(次の目標!$L$9="算数",次の目標!F9,"")</f>
        <v/>
      </c>
      <c r="G43" s="21" t="str">
        <f>IF(次の目標!$L$9="算数",次の目標!G9,"")</f>
        <v/>
      </c>
      <c r="H43" s="21" t="str">
        <f>IF(次の目標!$L$9="算数",次の目標!H9,"")</f>
        <v/>
      </c>
    </row>
    <row r="44" spans="1:8" ht="31.2" customHeight="1" x14ac:dyDescent="0.45">
      <c r="A44" s="68"/>
      <c r="B44" s="50" t="str">
        <f>IF(次の目標!$L$27="算数",次の目標!B27,"")</f>
        <v/>
      </c>
      <c r="C44" s="25" t="str">
        <f>IF(次の目標!$L$27="算数",次の目標!C27,"")</f>
        <v/>
      </c>
      <c r="D44" s="21" t="str">
        <f>IF(次の目標!$L$27="算数",次の目標!D27,"")</f>
        <v/>
      </c>
      <c r="E44" s="21" t="str">
        <f>IF(次の目標!$L$27="算数",次の目標!E27,"")</f>
        <v/>
      </c>
      <c r="F44" s="21" t="str">
        <f>IF(次の目標!$L$27="算数",次の目標!F27,"")</f>
        <v/>
      </c>
      <c r="G44" s="21" t="str">
        <f>IF(次の目標!$L$27="算数",次の目標!G27,"")</f>
        <v/>
      </c>
      <c r="H44" s="21" t="str">
        <f>IF(次の目標!$L$27="算数",次の目標!H27,"")</f>
        <v/>
      </c>
    </row>
    <row r="45" spans="1:8" ht="31.2" customHeight="1" x14ac:dyDescent="0.45">
      <c r="A45" s="68"/>
      <c r="B45" s="50" t="str">
        <f>IF(次の目標!$L$28="算数",次の目標!B28,"")</f>
        <v/>
      </c>
      <c r="C45" s="25" t="str">
        <f>IF(次の目標!$L$28="算数",次の目標!C28,"")</f>
        <v/>
      </c>
      <c r="D45" s="21" t="str">
        <f>IF(次の目標!$L$28="算数",次の目標!D28,"")</f>
        <v/>
      </c>
      <c r="E45" s="21" t="str">
        <f>IF(次の目標!$L$28="算数",次の目標!E28,"")</f>
        <v/>
      </c>
      <c r="F45" s="21" t="str">
        <f>IF(次の目標!$L$28="算数",次の目標!F28,"")</f>
        <v/>
      </c>
      <c r="G45" s="21" t="str">
        <f>IF(次の目標!$L$28="算数",次の目標!G28,"")</f>
        <v/>
      </c>
      <c r="H45" s="21" t="str">
        <f>IF(次の目標!$L$28="算数",次の目標!H28,"")</f>
        <v/>
      </c>
    </row>
    <row r="46" spans="1:8" ht="31.2" customHeight="1" x14ac:dyDescent="0.45">
      <c r="A46" s="68"/>
      <c r="B46" s="50" t="str">
        <f>IF(次の目標!$L$52="算数",次の目標!B52,"")</f>
        <v/>
      </c>
      <c r="C46" s="25" t="str">
        <f>IF(次の目標!$L$52="算数",次の目標!C52,"")</f>
        <v/>
      </c>
      <c r="D46" s="21" t="str">
        <f>IF(次の目標!$L$52="算数",次の目標!D52,"")</f>
        <v/>
      </c>
      <c r="E46" s="21" t="str">
        <f>IF(次の目標!$L$52="算数",次の目標!E52,"")</f>
        <v/>
      </c>
      <c r="F46" s="21" t="str">
        <f>IF(次の目標!$L$52="算数",次の目標!F52,"")</f>
        <v/>
      </c>
      <c r="G46" s="21" t="str">
        <f>IF(次の目標!$L$52="算数",次の目標!G52,"")</f>
        <v/>
      </c>
      <c r="H46" s="21" t="str">
        <f>IF(次の目標!$L$52="算数",次の目標!H52,"")</f>
        <v/>
      </c>
    </row>
    <row r="47" spans="1:8" ht="31.2" customHeight="1" x14ac:dyDescent="0.45">
      <c r="A47" s="69" t="s">
        <v>458</v>
      </c>
      <c r="B47" s="50" t="str">
        <f>IF(次の目標!$L$16="体育",次の目標!B16,"")</f>
        <v/>
      </c>
      <c r="C47" s="25" t="str">
        <f>IF(次の目標!$L$16="体育",次の目標!C16,"")</f>
        <v/>
      </c>
      <c r="D47" s="21" t="str">
        <f>IF(次の目標!$L$16="体育",次の目標!D16,"")</f>
        <v/>
      </c>
      <c r="E47" s="21" t="str">
        <f>IF(次の目標!$L$16="体育",次の目標!E16,"")</f>
        <v/>
      </c>
      <c r="F47" s="21" t="str">
        <f>IF(次の目標!$L$16="体育",次の目標!F16,"")</f>
        <v/>
      </c>
      <c r="G47" s="21" t="str">
        <f>IF(次の目標!$L$16="体育",次の目標!G16,"")</f>
        <v/>
      </c>
      <c r="H47" s="21" t="str">
        <f>IF(次の目標!$L$16="体育",次の目標!H16,"")</f>
        <v/>
      </c>
    </row>
    <row r="48" spans="1:8" ht="31.2" customHeight="1" x14ac:dyDescent="0.45">
      <c r="A48" s="70"/>
      <c r="B48" s="50" t="str">
        <f>IF(次の目標!$L$18="体育",次の目標!B18,"")</f>
        <v/>
      </c>
      <c r="C48" s="25" t="str">
        <f>IF(次の目標!$L$18="体育",次の目標!C18,"")</f>
        <v/>
      </c>
      <c r="D48" s="21" t="str">
        <f>IF(次の目標!$L$18="体育",次の目標!D18,"")</f>
        <v/>
      </c>
      <c r="E48" s="21" t="str">
        <f>IF(次の目標!$L$18="体育",次の目標!E18,"")</f>
        <v/>
      </c>
      <c r="F48" s="21" t="str">
        <f>IF(次の目標!$L$18="体育",次の目標!F18,"")</f>
        <v/>
      </c>
      <c r="G48" s="21" t="str">
        <f>IF(次の目標!$L$18="体育",次の目標!G18,"")</f>
        <v/>
      </c>
      <c r="H48" s="21" t="str">
        <f>IF(次の目標!$L$18="体育",次の目標!H18,"")</f>
        <v/>
      </c>
    </row>
    <row r="49" spans="1:8" ht="31.2" customHeight="1" x14ac:dyDescent="0.45">
      <c r="A49" s="70"/>
      <c r="B49" s="50" t="str">
        <f>IF(次の目標!$L$43="体育",次の目標!B43,"")</f>
        <v/>
      </c>
      <c r="C49" s="25" t="str">
        <f>IF(次の目標!$L$43="体育",次の目標!C43,"")</f>
        <v/>
      </c>
      <c r="D49" s="21" t="str">
        <f>IF(次の目標!$L$43="体育",次の目標!D43,"")</f>
        <v/>
      </c>
      <c r="E49" s="21" t="str">
        <f>IF(次の目標!$L$43="体育",次の目標!E43,"")</f>
        <v/>
      </c>
      <c r="F49" s="21" t="str">
        <f>IF(次の目標!$L$43="体育",次の目標!F43,"")</f>
        <v/>
      </c>
      <c r="G49" s="21" t="str">
        <f>IF(次の目標!$L$43="体育",次の目標!G43,"")</f>
        <v/>
      </c>
      <c r="H49" s="21" t="str">
        <f>IF(次の目標!$L$43="体育",次の目標!H43,"")</f>
        <v/>
      </c>
    </row>
    <row r="50" spans="1:8" ht="31.5" customHeight="1" x14ac:dyDescent="0.45">
      <c r="A50" s="70"/>
      <c r="B50" s="50" t="str">
        <f>IF(次の目標!$L$44="体育",次の目標!B44,"")</f>
        <v/>
      </c>
      <c r="C50" s="25" t="str">
        <f>IF(次の目標!$L$44="体育",次の目標!C44,"")</f>
        <v/>
      </c>
      <c r="D50" s="21" t="str">
        <f>IF(次の目標!$L$44="体育",次の目標!D44,"")</f>
        <v/>
      </c>
      <c r="E50" s="21" t="str">
        <f>IF(次の目標!$L$44="体育",次の目標!E44,"")</f>
        <v/>
      </c>
      <c r="F50" s="21" t="str">
        <f>IF(次の目標!$L$44="体育",次の目標!F44,"")</f>
        <v/>
      </c>
      <c r="G50" s="21" t="str">
        <f>IF(次の目標!$L$44="体育",次の目標!G44,"")</f>
        <v/>
      </c>
      <c r="H50" s="21" t="str">
        <f>IF(次の目標!$L$44="体育",次の目標!H44,"")</f>
        <v/>
      </c>
    </row>
    <row r="51" spans="1:8" ht="31.5" customHeight="1" x14ac:dyDescent="0.45">
      <c r="A51" s="70"/>
      <c r="B51" s="50" t="str">
        <f>IF(次の目標!$L$45="体育",次の目標!B45,"")</f>
        <v/>
      </c>
      <c r="C51" s="25" t="str">
        <f>IF(次の目標!$L$45="体育",次の目標!C45,"")</f>
        <v/>
      </c>
      <c r="D51" s="21" t="str">
        <f>IF(次の目標!$L$45="体育",次の目標!D45,"")</f>
        <v/>
      </c>
      <c r="E51" s="21" t="str">
        <f>IF(次の目標!$L$45="体育",次の目標!E45,"")</f>
        <v/>
      </c>
      <c r="F51" s="21" t="str">
        <f>IF(次の目標!$L$45="体育",次の目標!F45,"")</f>
        <v/>
      </c>
      <c r="G51" s="21" t="str">
        <f>IF(次の目標!$L$45="体育",次の目標!G45,"")</f>
        <v/>
      </c>
      <c r="H51" s="21" t="str">
        <f>IF(次の目標!$L$45="体育",次の目標!H45,"")</f>
        <v/>
      </c>
    </row>
    <row r="52" spans="1:8" ht="31.5" customHeight="1" x14ac:dyDescent="0.45">
      <c r="A52" s="70"/>
      <c r="B52" s="50" t="str">
        <f>IF(次の目標!$L$46="体育",次の目標!B46,"")</f>
        <v/>
      </c>
      <c r="C52" s="25" t="str">
        <f>IF(次の目標!$L$46="体育",次の目標!C46,"")</f>
        <v/>
      </c>
      <c r="D52" s="21" t="str">
        <f>IF(次の目標!$L$46="体育",次の目標!D46,"")</f>
        <v/>
      </c>
      <c r="E52" s="21" t="str">
        <f>IF(次の目標!$L$46="体育",次の目標!E46,"")</f>
        <v/>
      </c>
      <c r="F52" s="21" t="str">
        <f>IF(次の目標!$L$46="体育",次の目標!F46,"")</f>
        <v/>
      </c>
      <c r="G52" s="21" t="str">
        <f>IF(次の目標!$L$46="体育",次の目標!G46,"")</f>
        <v/>
      </c>
      <c r="H52" s="21" t="str">
        <f>IF(次の目標!$L$46="体育",次の目標!H46,"")</f>
        <v/>
      </c>
    </row>
    <row r="53" spans="1:8" ht="31.5" customHeight="1" x14ac:dyDescent="0.45">
      <c r="A53" s="70"/>
      <c r="B53" s="50" t="str">
        <f>IF(次の目標!$L$47="体育",次の目標!B47,"")</f>
        <v/>
      </c>
      <c r="C53" s="25" t="str">
        <f>IF(次の目標!$L$47="体育",次の目標!C47,"")</f>
        <v/>
      </c>
      <c r="D53" s="21" t="str">
        <f>IF(次の目標!$L$47="体育",次の目標!D47,"")</f>
        <v/>
      </c>
      <c r="E53" s="21" t="str">
        <f>IF(次の目標!$L$47="体育",次の目標!E47,"")</f>
        <v/>
      </c>
      <c r="F53" s="21" t="str">
        <f>IF(次の目標!$L$47="体育",次の目標!F47,"")</f>
        <v/>
      </c>
      <c r="G53" s="21" t="str">
        <f>IF(次の目標!$L$47="体育",次の目標!G47,"")</f>
        <v/>
      </c>
      <c r="H53" s="21" t="str">
        <f>IF(次の目標!$L$47="体育",次の目標!H47,"")</f>
        <v/>
      </c>
    </row>
    <row r="54" spans="1:8" ht="31.5" customHeight="1" x14ac:dyDescent="0.45">
      <c r="A54" s="61" t="s">
        <v>392</v>
      </c>
      <c r="B54" s="50" t="str">
        <f>IF(次の目標!$L$50="職業",次の目標!B50,"")</f>
        <v/>
      </c>
      <c r="C54" s="25" t="str">
        <f>IF(次の目標!$L$50="職業",次の目標!C50,"")</f>
        <v/>
      </c>
      <c r="D54" s="21" t="str">
        <f>IF(次の目標!$L$50="職業",次の目標!D50,"")</f>
        <v/>
      </c>
      <c r="E54" s="21" t="str">
        <f>IF(次の目標!$L$50="職業",次の目標!E50,"")</f>
        <v/>
      </c>
      <c r="F54" s="21" t="str">
        <f>IF(次の目標!$L$50="職業",次の目標!F50,"")</f>
        <v/>
      </c>
      <c r="G54" s="21" t="str">
        <f>IF(次の目標!$L$50="職業",次の目標!G50,"")</f>
        <v/>
      </c>
      <c r="H54" s="21" t="str">
        <f>IF(次の目標!$L$50="職業",次の目標!H50,"")</f>
        <v/>
      </c>
    </row>
    <row r="55" spans="1:8" ht="31.5" customHeight="1" x14ac:dyDescent="0.45">
      <c r="A55" s="61"/>
      <c r="B55" s="50" t="str">
        <f>IF(次の目標!$L$51="職業",次の目標!B51,"")</f>
        <v/>
      </c>
      <c r="C55" s="25" t="str">
        <f>IF(次の目標!$L$51="職業",次の目標!C51,"")</f>
        <v/>
      </c>
      <c r="D55" s="21" t="str">
        <f>IF(次の目標!$L$51="職業",次の目標!D51,"")</f>
        <v/>
      </c>
      <c r="E55" s="21" t="str">
        <f>IF(次の目標!$L$51="職業",次の目標!E51,"")</f>
        <v/>
      </c>
      <c r="F55" s="21" t="str">
        <f>IF(次の目標!$L$51="職業",次の目標!F51,"")</f>
        <v/>
      </c>
      <c r="G55" s="21" t="str">
        <f>IF(次の目標!$L$51="職業",次の目標!G51,"")</f>
        <v/>
      </c>
      <c r="H55" s="21" t="str">
        <f>IF(次の目標!$L$51="職業",次の目標!H51,"")</f>
        <v/>
      </c>
    </row>
    <row r="56" spans="1:8" ht="31.5" customHeight="1" x14ac:dyDescent="0.45">
      <c r="A56" s="61" t="s">
        <v>380</v>
      </c>
      <c r="B56" s="50" t="str">
        <f>IF(次の目標!$L$19="家庭",次の目標!B19,"")</f>
        <v/>
      </c>
      <c r="C56" s="25" t="str">
        <f>IF(次の目標!$L$19="家庭",次の目標!C19,"")</f>
        <v/>
      </c>
      <c r="D56" s="21" t="str">
        <f>IF(次の目標!$L$19="家庭",次の目標!D19,"")</f>
        <v/>
      </c>
      <c r="E56" s="21" t="str">
        <f>IF(次の目標!$L$19="家庭",次の目標!E19,"")</f>
        <v/>
      </c>
      <c r="F56" s="21" t="str">
        <f>IF(次の目標!$L$19="家庭",次の目標!F19,"")</f>
        <v/>
      </c>
      <c r="G56" s="21" t="str">
        <f>IF(次の目標!$L$19="家庭",次の目標!G19,"")</f>
        <v/>
      </c>
      <c r="H56" s="21" t="str">
        <f>IF(次の目標!$L$19="家庭",次の目標!H19,"")</f>
        <v/>
      </c>
    </row>
    <row r="57" spans="1:8" ht="31.5" customHeight="1" x14ac:dyDescent="0.45">
      <c r="A57" s="61"/>
      <c r="B57" s="50" t="str">
        <f>IF(次の目標!$L$22="家庭",次の目標!B22,"")</f>
        <v/>
      </c>
      <c r="C57" s="25" t="str">
        <f>IF(次の目標!$L$22="家庭",次の目標!C22,"")</f>
        <v/>
      </c>
      <c r="D57" s="21" t="str">
        <f>IF(次の目標!$L$22="家庭",次の目標!D22,"")</f>
        <v/>
      </c>
      <c r="E57" s="21" t="str">
        <f>IF(次の目標!$L$22="家庭",次の目標!E22,"")</f>
        <v/>
      </c>
      <c r="F57" s="21" t="str">
        <f>IF(次の目標!$L$22="家庭",次の目標!F22,"")</f>
        <v/>
      </c>
      <c r="G57" s="21" t="str">
        <f>IF(次の目標!$L$22="家庭",次の目標!G22,"")</f>
        <v/>
      </c>
      <c r="H57" s="21" t="str">
        <f>IF(次の目標!$L$22="家庭",次の目標!H22,"")</f>
        <v/>
      </c>
    </row>
    <row r="58" spans="1:8" ht="31.5" customHeight="1" x14ac:dyDescent="0.45">
      <c r="A58" s="61"/>
      <c r="B58" s="50" t="str">
        <f>IF(次の目標!$L$36="家庭",次の目標!B36,"")</f>
        <v/>
      </c>
      <c r="C58" s="25" t="str">
        <f>IF(次の目標!$L$36="家庭",次の目標!C36,"")</f>
        <v/>
      </c>
      <c r="D58" s="21" t="str">
        <f>IF(次の目標!$L$36="家庭",次の目標!D36,"")</f>
        <v/>
      </c>
      <c r="E58" s="21" t="str">
        <f>IF(次の目標!$L$36="家庭",次の目標!E36,"")</f>
        <v/>
      </c>
      <c r="F58" s="21" t="str">
        <f>IF(次の目標!$L$36="家庭",次の目標!F36,"")</f>
        <v/>
      </c>
      <c r="G58" s="21" t="str">
        <f>IF(次の目標!$L$36="家庭",次の目標!G36,"")</f>
        <v/>
      </c>
      <c r="H58" s="21" t="str">
        <f>IF(次の目標!$L$36="家庭",次の目標!H36,"")</f>
        <v/>
      </c>
    </row>
    <row r="59" spans="1:8" ht="31.5" customHeight="1" x14ac:dyDescent="0.45">
      <c r="A59" s="61"/>
      <c r="B59" s="50" t="str">
        <f>IF(次の目標!$L$41="家庭",次の目標!B41,"")</f>
        <v/>
      </c>
      <c r="C59" s="25" t="str">
        <f>IF(次の目標!$L$41="家庭",次の目標!C41,"")</f>
        <v/>
      </c>
      <c r="D59" s="21" t="str">
        <f>IF(次の目標!$L$41="家庭",次の目標!D41,"")</f>
        <v/>
      </c>
      <c r="E59" s="21" t="str">
        <f>IF(次の目標!$L$41="家庭",次の目標!E41,"")</f>
        <v/>
      </c>
      <c r="F59" s="21" t="str">
        <f>IF(次の目標!$L$41="家庭",次の目標!F41,"")</f>
        <v/>
      </c>
      <c r="G59" s="21" t="str">
        <f>IF(次の目標!$L$41="家庭",次の目標!G41,"")</f>
        <v/>
      </c>
      <c r="H59" s="21" t="str">
        <f>IF(次の目標!$L$41="家庭",次の目標!H41,"")</f>
        <v/>
      </c>
    </row>
    <row r="60" spans="1:8" ht="31.5" customHeight="1" x14ac:dyDescent="0.45">
      <c r="A60" s="61"/>
      <c r="B60" s="50" t="str">
        <f>IF(次の目標!$L$48="家庭",次の目標!B48,"")</f>
        <v/>
      </c>
      <c r="C60" s="25" t="str">
        <f>IF(次の目標!$L$48="家庭",次の目標!C48,"")</f>
        <v/>
      </c>
      <c r="D60" s="21" t="str">
        <f>IF(次の目標!$L$48="家庭",次の目標!D48,"")</f>
        <v/>
      </c>
      <c r="E60" s="21" t="str">
        <f>IF(次の目標!$L$48="家庭",次の目標!E48,"")</f>
        <v/>
      </c>
      <c r="F60" s="21" t="str">
        <f>IF(次の目標!$L$48="家庭",次の目標!F48,"")</f>
        <v/>
      </c>
      <c r="G60" s="21" t="str">
        <f>IF(次の目標!$L$48="家庭",次の目標!G48,"")</f>
        <v/>
      </c>
      <c r="H60" s="21" t="str">
        <f>IF(次の目標!$L$48="家庭",次の目標!H48,"")</f>
        <v/>
      </c>
    </row>
    <row r="61" spans="1:8" ht="31.5" customHeight="1" x14ac:dyDescent="0.45">
      <c r="A61" s="61"/>
      <c r="B61" s="50" t="str">
        <f>IF(次の目標!$L$55="家庭",次の目標!B55,"")</f>
        <v/>
      </c>
      <c r="C61" s="25" t="str">
        <f>IF(次の目標!$L$55="家庭",次の目標!C55,"")</f>
        <v/>
      </c>
      <c r="D61" s="21" t="str">
        <f>IF(次の目標!$L$55="家庭",次の目標!D55,"")</f>
        <v/>
      </c>
      <c r="E61" s="21" t="str">
        <f>IF(次の目標!$L$55="家庭",次の目標!E55,"")</f>
        <v/>
      </c>
      <c r="F61" s="21" t="str">
        <f>IF(次の目標!$L$55="家庭",次の目標!F55,"")</f>
        <v/>
      </c>
      <c r="G61" s="21" t="str">
        <f>IF(次の目標!$L$55="家庭",次の目標!G55,"")</f>
        <v/>
      </c>
      <c r="H61" s="21" t="str">
        <f>IF(次の目標!$L$55="家庭",次の目標!H55,"")</f>
        <v/>
      </c>
    </row>
    <row r="62" spans="1:8" ht="31.5" customHeight="1" x14ac:dyDescent="0.45">
      <c r="A62" s="61"/>
      <c r="B62" s="50" t="str">
        <f>IF(次の目標!$L$56="家庭",次の目標!B56,"")</f>
        <v/>
      </c>
      <c r="C62" s="25" t="str">
        <f>IF(次の目標!$L$56="家庭",次の目標!C56,"")</f>
        <v/>
      </c>
      <c r="D62" s="21" t="str">
        <f>IF(次の目標!$L$56="家庭",次の目標!D56,"")</f>
        <v/>
      </c>
      <c r="E62" s="21" t="str">
        <f>IF(次の目標!$L$56="家庭",次の目標!E56,"")</f>
        <v/>
      </c>
      <c r="F62" s="21" t="str">
        <f>IF(次の目標!$L$56="家庭",次の目標!F56,"")</f>
        <v/>
      </c>
      <c r="G62" s="21" t="str">
        <f>IF(次の目標!$L$56="家庭",次の目標!G56,"")</f>
        <v/>
      </c>
      <c r="H62" s="21" t="str">
        <f>IF(次の目標!$L$56="家庭",次の目標!H56,"")</f>
        <v/>
      </c>
    </row>
    <row r="63" spans="1:8" ht="31.5" customHeight="1" x14ac:dyDescent="0.45">
      <c r="A63" s="64" t="s">
        <v>453</v>
      </c>
      <c r="B63" s="50" t="str">
        <f>IF(次の目標!$L$37="理科",次の目標!B37,"")</f>
        <v/>
      </c>
      <c r="C63" s="25" t="str">
        <f>IF(次の目標!$L$37="理科",次の目標!C37,"")</f>
        <v/>
      </c>
      <c r="D63" s="21" t="str">
        <f>IF(次の目標!$L$37="理科",次の目標!D37,"")</f>
        <v/>
      </c>
      <c r="E63" s="21" t="str">
        <f>IF(次の目標!$L$37="理科",次の目標!E37,"")</f>
        <v/>
      </c>
      <c r="F63" s="21" t="str">
        <f>IF(次の目標!$L$37="理科",次の目標!F37,"")</f>
        <v/>
      </c>
      <c r="G63" s="21" t="str">
        <f>IF(次の目標!$L$37="理科",次の目標!G37,"")</f>
        <v/>
      </c>
      <c r="H63" s="21" t="str">
        <f>IF(次の目標!$L$37="理科",次の目標!H37,"")</f>
        <v/>
      </c>
    </row>
    <row r="64" spans="1:8" ht="31.5" customHeight="1" x14ac:dyDescent="0.45">
      <c r="A64" s="66"/>
      <c r="B64" s="50" t="str">
        <f>IF(次の目標!$L$38="理科",次の目標!B38,"")</f>
        <v/>
      </c>
      <c r="C64" s="25" t="str">
        <f>IF(次の目標!$L$38="理科",次の目標!C38,"")</f>
        <v/>
      </c>
      <c r="D64" s="21" t="str">
        <f>IF(次の目標!$L$38="理科",次の目標!D38,"")</f>
        <v/>
      </c>
      <c r="E64" s="21" t="str">
        <f>IF(次の目標!$L$38="理科",次の目標!E38,"")</f>
        <v/>
      </c>
      <c r="F64" s="21" t="str">
        <f>IF(次の目標!$L$38="理科",次の目標!F38,"")</f>
        <v/>
      </c>
      <c r="G64" s="21" t="str">
        <f>IF(次の目標!$L$38="理科",次の目標!G38,"")</f>
        <v/>
      </c>
      <c r="H64" s="21" t="str">
        <f>IF(次の目標!$L$38="理科",次の目標!H38,"")</f>
        <v/>
      </c>
    </row>
    <row r="65" spans="1:8" ht="31.5" customHeight="1" x14ac:dyDescent="0.45">
      <c r="A65" s="64" t="s">
        <v>382</v>
      </c>
      <c r="B65" s="50" t="str">
        <f>IF(次の目標!$L$26="社会",次の目標!B26,"")</f>
        <v/>
      </c>
      <c r="C65" s="25" t="str">
        <f>IF(次の目標!$L$26="社会",次の目標!C26,"")</f>
        <v/>
      </c>
      <c r="D65" s="21" t="str">
        <f>IF(次の目標!$L$26="社会",次の目標!D26,"")</f>
        <v/>
      </c>
      <c r="E65" s="21" t="str">
        <f>IF(次の目標!$L$26="社会",次の目標!E26,"")</f>
        <v/>
      </c>
      <c r="F65" s="21" t="str">
        <f>IF(次の目標!$L$26="社会",次の目標!F26,"")</f>
        <v/>
      </c>
      <c r="G65" s="21" t="str">
        <f>IF(次の目標!$L$26="社会",次の目標!G26,"")</f>
        <v/>
      </c>
      <c r="H65" s="21" t="str">
        <f>IF(次の目標!$L$26="社会",次の目標!H26,"")</f>
        <v/>
      </c>
    </row>
    <row r="66" spans="1:8" ht="31.5" customHeight="1" x14ac:dyDescent="0.45">
      <c r="A66" s="65"/>
      <c r="B66" s="50" t="str">
        <f>IF(次の目標!$L$30="社会",次の目標!B30,"")</f>
        <v/>
      </c>
      <c r="C66" s="25" t="str">
        <f>IF(次の目標!$L$30="社会",次の目標!C30,"")</f>
        <v/>
      </c>
      <c r="D66" s="21" t="str">
        <f>IF(次の目標!$L$30="社会",次の目標!D30,"")</f>
        <v/>
      </c>
      <c r="E66" s="21" t="str">
        <f>IF(次の目標!$L$30="社会",次の目標!E30,"")</f>
        <v/>
      </c>
      <c r="F66" s="21" t="str">
        <f>IF(次の目標!$L$30="社会",次の目標!F30,"")</f>
        <v/>
      </c>
      <c r="G66" s="21" t="str">
        <f>IF(次の目標!$L$30="社会",次の目標!G30,"")</f>
        <v/>
      </c>
      <c r="H66" s="21" t="str">
        <f>IF(次の目標!$L$30="社会",次の目標!H30,"")</f>
        <v/>
      </c>
    </row>
    <row r="67" spans="1:8" ht="31.5" customHeight="1" x14ac:dyDescent="0.45">
      <c r="A67" s="65"/>
      <c r="B67" s="50" t="str">
        <f>IF(次の目標!$L$34="社会",次の目標!B34,"")</f>
        <v/>
      </c>
      <c r="C67" s="25" t="str">
        <f>IF(次の目標!$L$34="社会",次の目標!C34,"")</f>
        <v/>
      </c>
      <c r="D67" s="21" t="str">
        <f>IF(次の目標!$L$34="社会",次の目標!D34,"")</f>
        <v/>
      </c>
      <c r="E67" s="21" t="str">
        <f>IF(次の目標!$L$34="社会",次の目標!E34,"")</f>
        <v/>
      </c>
      <c r="F67" s="21" t="str">
        <f>IF(次の目標!$L$34="社会",次の目標!F34,"")</f>
        <v/>
      </c>
      <c r="G67" s="21" t="str">
        <f>IF(次の目標!$L$34="社会",次の目標!G34,"")</f>
        <v/>
      </c>
      <c r="H67" s="21" t="str">
        <f>IF(次の目標!$L$34="社会",次の目標!H34,"")</f>
        <v/>
      </c>
    </row>
    <row r="68" spans="1:8" ht="31.5" customHeight="1" x14ac:dyDescent="0.45">
      <c r="A68" s="65"/>
      <c r="B68" s="50" t="str">
        <f>IF(次の目標!$L$35="社会",次の目標!B35,"")</f>
        <v/>
      </c>
      <c r="C68" s="25" t="str">
        <f>IF(次の目標!$L$35="社会",次の目標!C35,"")</f>
        <v/>
      </c>
      <c r="D68" s="21" t="str">
        <f>IF(次の目標!$L$35="社会",次の目標!D35,"")</f>
        <v/>
      </c>
      <c r="E68" s="21" t="str">
        <f>IF(次の目標!$L$35="社会",次の目標!E35,"")</f>
        <v/>
      </c>
      <c r="F68" s="21" t="str">
        <f>IF(次の目標!$L$35="社会",次の目標!F35,"")</f>
        <v/>
      </c>
      <c r="G68" s="21" t="str">
        <f>IF(次の目標!$L$35="社会",次の目標!G35,"")</f>
        <v/>
      </c>
      <c r="H68" s="21" t="str">
        <f>IF(次の目標!$L$35="社会",次の目標!H35,"")</f>
        <v/>
      </c>
    </row>
    <row r="69" spans="1:8" ht="31.5" customHeight="1" x14ac:dyDescent="0.45">
      <c r="A69" s="65"/>
      <c r="B69" s="50" t="str">
        <f>IF(次の目標!$L$42="社会",次の目標!B42,"")</f>
        <v/>
      </c>
      <c r="C69" s="25" t="str">
        <f>IF(次の目標!$L$42="社会",次の目標!C42,"")</f>
        <v/>
      </c>
      <c r="D69" s="21" t="str">
        <f>IF(次の目標!$L$42="社会",次の目標!D42,"")</f>
        <v/>
      </c>
      <c r="E69" s="21" t="str">
        <f>IF(次の目標!$L$42="社会",次の目標!E42,"")</f>
        <v/>
      </c>
      <c r="F69" s="21" t="str">
        <f>IF(次の目標!$L$42="社会",次の目標!F42,"")</f>
        <v/>
      </c>
      <c r="G69" s="21" t="str">
        <f>IF(次の目標!$L$42="社会",次の目標!G42,"")</f>
        <v/>
      </c>
      <c r="H69" s="21" t="str">
        <f>IF(次の目標!$L$42="社会",次の目標!H42,"")</f>
        <v/>
      </c>
    </row>
    <row r="70" spans="1:8" ht="31.5" customHeight="1" x14ac:dyDescent="0.45">
      <c r="A70" s="65"/>
      <c r="B70" s="50" t="str">
        <f>IF(次の目標!$L$57="社会",次の目標!B57,"")</f>
        <v/>
      </c>
      <c r="C70" s="25" t="str">
        <f>IF(次の目標!$L$57="社会",次の目標!C57,"")</f>
        <v/>
      </c>
      <c r="D70" s="21" t="str">
        <f>IF(次の目標!$L$57="社会",次の目標!D57,"")</f>
        <v/>
      </c>
      <c r="E70" s="21" t="str">
        <f>IF(次の目標!$L$57="社会",次の目標!E57,"")</f>
        <v/>
      </c>
      <c r="F70" s="21" t="str">
        <f>IF(次の目標!$L$57="社会",次の目標!F57,"")</f>
        <v/>
      </c>
      <c r="G70" s="21" t="str">
        <f>IF(次の目標!$L$57="社会",次の目標!G57,"")</f>
        <v/>
      </c>
      <c r="H70" s="21" t="str">
        <f>IF(次の目標!$L$57="社会",次の目標!H57,"")</f>
        <v/>
      </c>
    </row>
    <row r="71" spans="1:8" ht="31.5" customHeight="1" x14ac:dyDescent="0.45">
      <c r="A71" s="66"/>
      <c r="B71" s="50" t="str">
        <f>IF(次の目標!$L$58="社会",次の目標!B58,"")</f>
        <v/>
      </c>
      <c r="C71" s="25" t="str">
        <f>IF(次の目標!$L$58="社会",次の目標!C58,"")</f>
        <v/>
      </c>
      <c r="D71" s="21" t="str">
        <f>IF(次の目標!$L$58="社会",次の目標!D58,"")</f>
        <v/>
      </c>
      <c r="E71" s="21" t="str">
        <f>IF(次の目標!$L$58="社会",次の目標!E58,"")</f>
        <v/>
      </c>
      <c r="F71" s="21" t="str">
        <f>IF(次の目標!$L$58="社会",次の目標!F58,"")</f>
        <v/>
      </c>
      <c r="G71" s="21" t="str">
        <f>IF(次の目標!$L$58="社会",次の目標!G58,"")</f>
        <v/>
      </c>
      <c r="H71" s="21" t="str">
        <f>IF(次の目標!$L$58="社会",次の目標!H58,"")</f>
        <v/>
      </c>
    </row>
    <row r="72" spans="1:8" ht="31.5" customHeight="1" x14ac:dyDescent="0.45">
      <c r="A72" s="61" t="s">
        <v>391</v>
      </c>
      <c r="B72" s="50" t="str">
        <f>IF(次の目標!$L$24="自立",次の目標!B24,"")</f>
        <v/>
      </c>
      <c r="C72" s="25" t="str">
        <f>IF(次の目標!$L$24="自立",次の目標!C24,"")</f>
        <v/>
      </c>
      <c r="D72" s="21" t="str">
        <f>IF(次の目標!$L$24="自立",次の目標!D24,"")</f>
        <v/>
      </c>
      <c r="E72" s="21" t="str">
        <f>IF(次の目標!$L$24="自立",次の目標!E24,"")</f>
        <v/>
      </c>
      <c r="F72" s="21" t="str">
        <f>IF(次の目標!$L$24="自立",次の目標!F24,"")</f>
        <v/>
      </c>
      <c r="G72" s="21" t="str">
        <f>IF(次の目標!$L$24="自立",次の目標!G24,"")</f>
        <v/>
      </c>
      <c r="H72" s="21" t="str">
        <f>IF(次の目標!$L$24="自立",次の目標!H24,"")</f>
        <v/>
      </c>
    </row>
    <row r="73" spans="1:8" ht="31.5" customHeight="1" x14ac:dyDescent="0.45">
      <c r="A73" s="61"/>
      <c r="B73" s="50" t="str">
        <f>IF(次の目標!$L$49="自立",次の目標!B49,"")</f>
        <v/>
      </c>
      <c r="C73" s="25" t="str">
        <f>IF(次の目標!$L$49="自立",次の目標!C49,"")</f>
        <v/>
      </c>
      <c r="D73" s="21" t="str">
        <f>IF(次の目標!$L$49="自立",次の目標!D49,"")</f>
        <v/>
      </c>
      <c r="E73" s="21" t="str">
        <f>IF(次の目標!$L$49="自立",次の目標!E49,"")</f>
        <v/>
      </c>
      <c r="F73" s="21" t="str">
        <f>IF(次の目標!$L$49="自立",次の目標!F49,"")</f>
        <v/>
      </c>
      <c r="G73" s="21" t="str">
        <f>IF(次の目標!$L$49="自立",次の目標!G49,"")</f>
        <v/>
      </c>
      <c r="H73" s="21" t="str">
        <f>IF(次の目標!$L$49="自立",次の目標!H49,"")</f>
        <v/>
      </c>
    </row>
    <row r="74" spans="1:8" ht="31.5" customHeight="1" x14ac:dyDescent="0.45">
      <c r="A74" s="61"/>
      <c r="B74" s="50" t="str">
        <f>IF(次の目標!$L$59="自立",次の目標!B59,"")</f>
        <v/>
      </c>
      <c r="C74" s="25" t="str">
        <f>IF(次の目標!$L$59="自立",次の目標!C59,"")</f>
        <v/>
      </c>
      <c r="D74" s="21" t="str">
        <f>IF(次の目標!$L$59="自立",次の目標!D59,"")</f>
        <v/>
      </c>
      <c r="E74" s="21" t="str">
        <f>IF(次の目標!$L$59="自立",次の目標!E59,"")</f>
        <v/>
      </c>
      <c r="F74" s="21" t="str">
        <f>IF(次の目標!$L$59="自立",次の目標!F59,"")</f>
        <v/>
      </c>
      <c r="G74" s="21" t="str">
        <f>IF(次の目標!$L$59="自立",次の目標!G59,"")</f>
        <v/>
      </c>
      <c r="H74" s="21" t="str">
        <f>IF(次の目標!$L$59="自立",次の目標!H59,"")</f>
        <v/>
      </c>
    </row>
    <row r="75" spans="1:8" ht="31.5" customHeight="1" x14ac:dyDescent="0.45">
      <c r="A75" s="61"/>
      <c r="B75" s="50" t="str">
        <f>IF(次の目標!$L$60="自立",次の目標!B60,"")</f>
        <v/>
      </c>
      <c r="C75" s="45" t="str">
        <f>IF(次の目標!$L$60="自立",次の目標!C60,"")</f>
        <v/>
      </c>
      <c r="D75" s="21" t="str">
        <f>IF(次の目標!$L$60="自立",次の目標!D60,"")</f>
        <v/>
      </c>
      <c r="E75" s="21" t="str">
        <f>IF(次の目標!$L$60="自立",次の目標!E60,"")</f>
        <v/>
      </c>
      <c r="F75" s="21" t="str">
        <f>IF(次の目標!$L$60="自立",次の目標!F60,"")</f>
        <v/>
      </c>
      <c r="G75" s="21" t="str">
        <f>IF(次の目標!$L$60="自立",次の目標!G60,"")</f>
        <v/>
      </c>
      <c r="H75" s="21" t="str">
        <f>IF(次の目標!$L$60="自立",次の目標!H60,"")</f>
        <v/>
      </c>
    </row>
    <row r="76" spans="1:8" ht="31.5" customHeight="1" x14ac:dyDescent="0.45">
      <c r="A76" s="61"/>
      <c r="B76" s="50" t="str">
        <f>IF(次の目標!$L$61="自立",次の目標!B61,"")</f>
        <v/>
      </c>
      <c r="C76" s="45" t="str">
        <f>IF(次の目標!$L$61="自立",次の目標!C61,"")</f>
        <v/>
      </c>
      <c r="D76" s="21" t="str">
        <f>IF(次の目標!$L$61="自立",次の目標!D61,"")</f>
        <v/>
      </c>
      <c r="E76" s="21" t="str">
        <f>IF(次の目標!$L$61="自立",次の目標!E61,"")</f>
        <v/>
      </c>
      <c r="F76" s="21" t="str">
        <f>IF(次の目標!$L$61="自立",次の目標!F61,"")</f>
        <v/>
      </c>
      <c r="G76" s="21" t="str">
        <f>IF(次の目標!$L$61="自立",次の目標!G61,"")</f>
        <v/>
      </c>
      <c r="H76" s="21" t="str">
        <f>IF(次の目標!$L$61="自立",次の目標!H61,"")</f>
        <v/>
      </c>
    </row>
    <row r="77" spans="1:8" ht="31.5" customHeight="1" x14ac:dyDescent="0.45">
      <c r="A77" s="61"/>
      <c r="B77" s="50" t="str">
        <f>IF(次の目標!$L$62="自立",次の目標!B62,"")</f>
        <v/>
      </c>
      <c r="C77" s="45" t="str">
        <f>IF(次の目標!$L$62="自立",次の目標!C62,"")</f>
        <v/>
      </c>
      <c r="D77" s="21" t="str">
        <f>IF(次の目標!$L$62="自立",次の目標!D62,"")</f>
        <v/>
      </c>
      <c r="E77" s="21" t="str">
        <f>IF(次の目標!$L$62="自立",次の目標!E62,"")</f>
        <v/>
      </c>
      <c r="F77" s="21" t="str">
        <f>IF(次の目標!$L$62="自立",次の目標!F62,"")</f>
        <v/>
      </c>
      <c r="G77" s="21" t="str">
        <f>IF(次の目標!$L$62="自立",次の目標!G62,"")</f>
        <v/>
      </c>
      <c r="H77" s="21" t="str">
        <f>IF(次の目標!$L$62="自立",次の目標!H62,"")</f>
        <v/>
      </c>
    </row>
    <row r="78" spans="1:8" ht="31.5" customHeight="1" x14ac:dyDescent="0.45">
      <c r="A78" s="61"/>
      <c r="B78" s="50" t="str">
        <f>IF(次の目標!$L$63="自立",次の目標!B63,"")</f>
        <v/>
      </c>
      <c r="C78" s="45" t="str">
        <f>IF(次の目標!$L$63="自立",次の目標!C63,"")</f>
        <v/>
      </c>
      <c r="D78" s="21" t="str">
        <f>IF(次の目標!$L$63="自立",次の目標!D63,"")</f>
        <v/>
      </c>
      <c r="E78" s="21" t="str">
        <f>IF(次の目標!$L$63="自立",次の目標!E63,"")</f>
        <v/>
      </c>
      <c r="F78" s="21" t="str">
        <f>IF(次の目標!$L$63="自立",次の目標!F63,"")</f>
        <v/>
      </c>
      <c r="G78" s="21" t="str">
        <f>IF(次の目標!$L$63="自立",次の目標!G63,"")</f>
        <v/>
      </c>
      <c r="H78" s="21" t="str">
        <f>IF(次の目標!$L$63="自立",次の目標!H63,"")</f>
        <v/>
      </c>
    </row>
    <row r="79" spans="1:8" ht="15" customHeight="1" x14ac:dyDescent="0.45">
      <c r="A79" s="44"/>
      <c r="B79" s="48"/>
      <c r="C79" s="38"/>
      <c r="D79" s="39"/>
      <c r="E79" s="39"/>
      <c r="F79" s="39"/>
      <c r="G79" s="44"/>
      <c r="H79" s="36"/>
    </row>
    <row r="80" spans="1:8" ht="15" customHeight="1" x14ac:dyDescent="0.45">
      <c r="A80" s="44"/>
      <c r="B80" s="48"/>
      <c r="C80" s="38"/>
      <c r="D80" s="38"/>
      <c r="E80" s="38"/>
      <c r="F80" s="38"/>
      <c r="G80" s="38"/>
      <c r="H80" s="36"/>
    </row>
    <row r="81" spans="1:8" ht="15" customHeight="1" x14ac:dyDescent="0.45">
      <c r="A81" s="44"/>
      <c r="B81" s="48"/>
      <c r="C81" s="38"/>
      <c r="D81" s="38"/>
      <c r="E81" s="38"/>
      <c r="F81" s="38"/>
      <c r="G81" s="38"/>
      <c r="H81" s="36"/>
    </row>
    <row r="82" spans="1:8" ht="31.2" customHeight="1" x14ac:dyDescent="0.45">
      <c r="A82" s="67"/>
      <c r="B82" s="48"/>
      <c r="C82" s="38"/>
      <c r="D82" s="38"/>
      <c r="E82" s="38"/>
      <c r="F82" s="38"/>
      <c r="G82" s="38"/>
      <c r="H82" s="36"/>
    </row>
    <row r="83" spans="1:8" ht="31.2" customHeight="1" x14ac:dyDescent="0.45">
      <c r="A83" s="67"/>
      <c r="B83" s="48"/>
      <c r="C83" s="38"/>
      <c r="D83" s="38"/>
      <c r="E83" s="38"/>
      <c r="F83" s="38"/>
      <c r="G83" s="38"/>
      <c r="H83" s="36"/>
    </row>
    <row r="84" spans="1:8" ht="31.2" customHeight="1" x14ac:dyDescent="0.45">
      <c r="A84" s="67"/>
      <c r="B84" s="48"/>
      <c r="C84" s="38"/>
      <c r="D84" s="38"/>
      <c r="E84" s="38"/>
      <c r="F84" s="38"/>
      <c r="G84" s="38"/>
      <c r="H84" s="36"/>
    </row>
    <row r="85" spans="1:8" x14ac:dyDescent="0.45">
      <c r="C85" s="37"/>
    </row>
  </sheetData>
  <sheetProtection algorithmName="SHA-512" hashValue="MiBtiNQtFU9oRG+jan34maC20N9jr2zc7MBuBKAQnbbi5pUak1c+Rt+TyT0rP5sMb++IrR6ZQmUFsIw0evIuSw==" saltValue="aElkLr5nAPkTf584EWlCWg==" spinCount="100000" sheet="1" objects="1" scenarios="1"/>
  <mergeCells count="12">
    <mergeCell ref="B2:C2"/>
    <mergeCell ref="A3:A23"/>
    <mergeCell ref="A24:A37"/>
    <mergeCell ref="A65:A71"/>
    <mergeCell ref="A72:A78"/>
    <mergeCell ref="A82:A84"/>
    <mergeCell ref="A38:A42"/>
    <mergeCell ref="A43:A46"/>
    <mergeCell ref="A47:A53"/>
    <mergeCell ref="A54:A55"/>
    <mergeCell ref="A56:A62"/>
    <mergeCell ref="A63:A64"/>
  </mergeCells>
  <phoneticPr fontId="1"/>
  <conditionalFormatting sqref="B3:H3">
    <cfRule type="expression" dxfId="78" priority="80">
      <formula>$F$3="短期目標"</formula>
    </cfRule>
  </conditionalFormatting>
  <conditionalFormatting sqref="B4:H4">
    <cfRule type="expression" dxfId="77" priority="79">
      <formula>$F$4="短期目標"</formula>
    </cfRule>
  </conditionalFormatting>
  <conditionalFormatting sqref="B5:H5">
    <cfRule type="expression" dxfId="76" priority="78">
      <formula>$F$5="短期目標"</formula>
    </cfRule>
  </conditionalFormatting>
  <conditionalFormatting sqref="B6:H6">
    <cfRule type="expression" dxfId="75" priority="77">
      <formula>$F$6="短期目標"</formula>
    </cfRule>
  </conditionalFormatting>
  <conditionalFormatting sqref="B7:H7">
    <cfRule type="expression" dxfId="74" priority="76">
      <formula>$F$7="短期目標"</formula>
    </cfRule>
  </conditionalFormatting>
  <conditionalFormatting sqref="B8:H8">
    <cfRule type="expression" dxfId="73" priority="75">
      <formula>$F$8="短期目標"</formula>
    </cfRule>
  </conditionalFormatting>
  <conditionalFormatting sqref="B9:H9">
    <cfRule type="expression" dxfId="72" priority="74">
      <formula>$F$9="短期目標"</formula>
    </cfRule>
  </conditionalFormatting>
  <conditionalFormatting sqref="B10:H10">
    <cfRule type="expression" dxfId="71" priority="73">
      <formula>$F$10="短期目標"</formula>
    </cfRule>
  </conditionalFormatting>
  <conditionalFormatting sqref="B11:H11">
    <cfRule type="expression" dxfId="70" priority="72">
      <formula>$F$11="短期目標"</formula>
    </cfRule>
  </conditionalFormatting>
  <conditionalFormatting sqref="B12:H12">
    <cfRule type="expression" dxfId="69" priority="71">
      <formula>$F$12="短期目標"</formula>
    </cfRule>
  </conditionalFormatting>
  <conditionalFormatting sqref="B13:H13">
    <cfRule type="expression" dxfId="68" priority="70">
      <formula>$F$13="短期目標"</formula>
    </cfRule>
  </conditionalFormatting>
  <conditionalFormatting sqref="B14:H14">
    <cfRule type="expression" dxfId="67" priority="69">
      <formula>$F$14="短期目標"</formula>
    </cfRule>
  </conditionalFormatting>
  <conditionalFormatting sqref="B15:H15">
    <cfRule type="expression" dxfId="66" priority="68">
      <formula>$F$15="短期目標"</formula>
    </cfRule>
  </conditionalFormatting>
  <conditionalFormatting sqref="B16:H16">
    <cfRule type="expression" dxfId="65" priority="67">
      <formula>$F$16="短期目標"</formula>
    </cfRule>
  </conditionalFormatting>
  <conditionalFormatting sqref="B17:H17">
    <cfRule type="expression" dxfId="64" priority="66">
      <formula>$F$17="短期目標"</formula>
    </cfRule>
  </conditionalFormatting>
  <conditionalFormatting sqref="B19:H19">
    <cfRule type="expression" dxfId="63" priority="65">
      <formula>$F$19="短期目標"</formula>
    </cfRule>
  </conditionalFormatting>
  <conditionalFormatting sqref="B24:H24">
    <cfRule type="expression" dxfId="62" priority="64">
      <formula>$F$24="短期目標"</formula>
    </cfRule>
  </conditionalFormatting>
  <conditionalFormatting sqref="B25:H25">
    <cfRule type="expression" dxfId="61" priority="63">
      <formula>$F$25="短期目標"</formula>
    </cfRule>
  </conditionalFormatting>
  <conditionalFormatting sqref="B26:H26">
    <cfRule type="expression" dxfId="60" priority="62">
      <formula>$F$26="短期目標"</formula>
    </cfRule>
  </conditionalFormatting>
  <conditionalFormatting sqref="B27:H27">
    <cfRule type="expression" dxfId="59" priority="61">
      <formula>$F$27="短期目標"</formula>
    </cfRule>
  </conditionalFormatting>
  <conditionalFormatting sqref="B30:H30">
    <cfRule type="expression" dxfId="58" priority="60">
      <formula>$F$30="短期目標"</formula>
    </cfRule>
  </conditionalFormatting>
  <conditionalFormatting sqref="B32:H32">
    <cfRule type="expression" dxfId="57" priority="59">
      <formula>$F$32="短期目標"</formula>
    </cfRule>
  </conditionalFormatting>
  <conditionalFormatting sqref="B35:H35">
    <cfRule type="expression" dxfId="56" priority="58">
      <formula>$F$35="短期目標"</formula>
    </cfRule>
  </conditionalFormatting>
  <conditionalFormatting sqref="B37:H37">
    <cfRule type="expression" dxfId="55" priority="57">
      <formula>$F$37="短期目標"</formula>
    </cfRule>
  </conditionalFormatting>
  <conditionalFormatting sqref="B38:H38">
    <cfRule type="expression" dxfId="54" priority="56">
      <formula>$F$38="短期目標"</formula>
    </cfRule>
  </conditionalFormatting>
  <conditionalFormatting sqref="B39:H39">
    <cfRule type="expression" dxfId="53" priority="55">
      <formula>$F$39="短期目標"</formula>
    </cfRule>
  </conditionalFormatting>
  <conditionalFormatting sqref="B40:H40">
    <cfRule type="expression" dxfId="52" priority="54">
      <formula>$F$40="短期目標"</formula>
    </cfRule>
  </conditionalFormatting>
  <conditionalFormatting sqref="B41:H41">
    <cfRule type="expression" dxfId="51" priority="53">
      <formula>$F$41="短期目標"</formula>
    </cfRule>
  </conditionalFormatting>
  <conditionalFormatting sqref="B42:H42">
    <cfRule type="expression" dxfId="50" priority="52">
      <formula>$F$42="短期目標"</formula>
    </cfRule>
  </conditionalFormatting>
  <conditionalFormatting sqref="B43:H43">
    <cfRule type="expression" dxfId="49" priority="51">
      <formula>$F$43="短期目標"</formula>
    </cfRule>
  </conditionalFormatting>
  <conditionalFormatting sqref="B44:H44">
    <cfRule type="expression" dxfId="48" priority="50">
      <formula>$F$44="短期目標"</formula>
    </cfRule>
  </conditionalFormatting>
  <conditionalFormatting sqref="B45:H45">
    <cfRule type="expression" dxfId="47" priority="49">
      <formula>$F$45="短期目標"</formula>
    </cfRule>
  </conditionalFormatting>
  <conditionalFormatting sqref="B46:H46">
    <cfRule type="expression" dxfId="46" priority="48">
      <formula>$F$46="短期目標"</formula>
    </cfRule>
  </conditionalFormatting>
  <conditionalFormatting sqref="B47:H47">
    <cfRule type="expression" dxfId="45" priority="47">
      <formula>$F$47="短期目標"</formula>
    </cfRule>
  </conditionalFormatting>
  <conditionalFormatting sqref="B49:H49">
    <cfRule type="expression" dxfId="44" priority="46">
      <formula>$F$49="短期目標"</formula>
    </cfRule>
  </conditionalFormatting>
  <conditionalFormatting sqref="B50:H50">
    <cfRule type="expression" dxfId="43" priority="45">
      <formula>$F$50="短期目標"</formula>
    </cfRule>
  </conditionalFormatting>
  <conditionalFormatting sqref="B51:H51">
    <cfRule type="expression" dxfId="42" priority="44">
      <formula>$F$51="短期目標"</formula>
    </cfRule>
  </conditionalFormatting>
  <conditionalFormatting sqref="B52:H52">
    <cfRule type="expression" dxfId="41" priority="43">
      <formula>$F$52="短期目標"</formula>
    </cfRule>
  </conditionalFormatting>
  <conditionalFormatting sqref="B53:H53">
    <cfRule type="expression" dxfId="40" priority="42">
      <formula>$F$53="短期目標"</formula>
    </cfRule>
  </conditionalFormatting>
  <conditionalFormatting sqref="B54:H54">
    <cfRule type="expression" dxfId="39" priority="41">
      <formula>$F$54="短期目標"</formula>
    </cfRule>
  </conditionalFormatting>
  <conditionalFormatting sqref="B55:H55">
    <cfRule type="expression" dxfId="38" priority="40">
      <formula>$F$55="短期目標"</formula>
    </cfRule>
  </conditionalFormatting>
  <conditionalFormatting sqref="B56:H56">
    <cfRule type="expression" dxfId="37" priority="39">
      <formula>$F$56="短期目標"</formula>
    </cfRule>
  </conditionalFormatting>
  <conditionalFormatting sqref="B62:H62">
    <cfRule type="expression" dxfId="36" priority="38">
      <formula>$F$62="短期目標"</formula>
    </cfRule>
  </conditionalFormatting>
  <conditionalFormatting sqref="B72:H72">
    <cfRule type="expression" dxfId="35" priority="37">
      <formula>$F$72="短期目標"</formula>
    </cfRule>
  </conditionalFormatting>
  <conditionalFormatting sqref="B74:H74">
    <cfRule type="expression" dxfId="34" priority="36">
      <formula>$F$74="短期目標"</formula>
    </cfRule>
  </conditionalFormatting>
  <conditionalFormatting sqref="B75:H75">
    <cfRule type="expression" dxfId="33" priority="35">
      <formula>$F$75="短期目標"</formula>
    </cfRule>
  </conditionalFormatting>
  <conditionalFormatting sqref="B78:H78">
    <cfRule type="expression" dxfId="32" priority="34">
      <formula>$F$78="短期目標"</formula>
    </cfRule>
  </conditionalFormatting>
  <conditionalFormatting sqref="C82:G82">
    <cfRule type="expression" dxfId="31" priority="33">
      <formula>$F$82="短期目標"</formula>
    </cfRule>
  </conditionalFormatting>
  <conditionalFormatting sqref="C83:G83">
    <cfRule type="expression" dxfId="30" priority="32">
      <formula>$F$83="短期目標"</formula>
    </cfRule>
  </conditionalFormatting>
  <conditionalFormatting sqref="C84:G84">
    <cfRule type="expression" dxfId="29" priority="31">
      <formula>$F$84="短期目標"</formula>
    </cfRule>
  </conditionalFormatting>
  <conditionalFormatting sqref="B18:H18">
    <cfRule type="expression" dxfId="28" priority="30">
      <formula>$F$18="短期目標"</formula>
    </cfRule>
  </conditionalFormatting>
  <conditionalFormatting sqref="B20:H20">
    <cfRule type="expression" dxfId="27" priority="29">
      <formula>$F$20="短期目標"</formula>
    </cfRule>
  </conditionalFormatting>
  <conditionalFormatting sqref="B21:H21">
    <cfRule type="expression" dxfId="26" priority="28">
      <formula>$F$21="短期目標"</formula>
    </cfRule>
  </conditionalFormatting>
  <conditionalFormatting sqref="B22:H22">
    <cfRule type="expression" dxfId="25" priority="27">
      <formula>$F$22="短期目標"</formula>
    </cfRule>
  </conditionalFormatting>
  <conditionalFormatting sqref="B23:H23">
    <cfRule type="expression" dxfId="24" priority="26">
      <formula>$F$23="短期目標"</formula>
    </cfRule>
  </conditionalFormatting>
  <conditionalFormatting sqref="B28:H28">
    <cfRule type="expression" dxfId="23" priority="25">
      <formula>$F$28="短期目標"</formula>
    </cfRule>
  </conditionalFormatting>
  <conditionalFormatting sqref="B29:H29">
    <cfRule type="expression" dxfId="22" priority="24">
      <formula>$F$29="短期目標"</formula>
    </cfRule>
  </conditionalFormatting>
  <conditionalFormatting sqref="B31:H31">
    <cfRule type="expression" dxfId="21" priority="23">
      <formula>$F$31="短期目標"</formula>
    </cfRule>
  </conditionalFormatting>
  <conditionalFormatting sqref="B33:H33">
    <cfRule type="expression" dxfId="20" priority="22">
      <formula>$F$33="短期目標"</formula>
    </cfRule>
  </conditionalFormatting>
  <conditionalFormatting sqref="B34:H34">
    <cfRule type="expression" dxfId="19" priority="21">
      <formula>$F$34="短期目標"</formula>
    </cfRule>
  </conditionalFormatting>
  <conditionalFormatting sqref="B48:H48">
    <cfRule type="expression" dxfId="18" priority="20">
      <formula>$F$48="短期目標"</formula>
    </cfRule>
  </conditionalFormatting>
  <conditionalFormatting sqref="B60:H60">
    <cfRule type="expression" dxfId="17" priority="19">
      <formula>$F$60="短期目標"</formula>
    </cfRule>
  </conditionalFormatting>
  <conditionalFormatting sqref="B57:H57">
    <cfRule type="expression" dxfId="16" priority="18">
      <formula>$F$57="短期目標"</formula>
    </cfRule>
  </conditionalFormatting>
  <conditionalFormatting sqref="B65:H65">
    <cfRule type="expression" dxfId="15" priority="17">
      <formula>$F$65="短期目標"</formula>
    </cfRule>
  </conditionalFormatting>
  <conditionalFormatting sqref="B66:H66">
    <cfRule type="expression" dxfId="14" priority="16">
      <formula>$F$66="短期目標"</formula>
    </cfRule>
  </conditionalFormatting>
  <conditionalFormatting sqref="B67:H67">
    <cfRule type="expression" dxfId="13" priority="15">
      <formula>$F$67="短期目標"</formula>
    </cfRule>
  </conditionalFormatting>
  <conditionalFormatting sqref="B68:H68">
    <cfRule type="expression" dxfId="12" priority="14">
      <formula>$F$68="短期目標"</formula>
    </cfRule>
  </conditionalFormatting>
  <conditionalFormatting sqref="B69:H69">
    <cfRule type="expression" dxfId="11" priority="13">
      <formula>$F$69="短期目標"</formula>
    </cfRule>
  </conditionalFormatting>
  <conditionalFormatting sqref="B70:H70">
    <cfRule type="expression" dxfId="10" priority="12">
      <formula>$F$70="短期目標"</formula>
    </cfRule>
  </conditionalFormatting>
  <conditionalFormatting sqref="B71:H71">
    <cfRule type="expression" dxfId="9" priority="11">
      <formula>$F$71="短期目標"</formula>
    </cfRule>
  </conditionalFormatting>
  <conditionalFormatting sqref="B58:H58">
    <cfRule type="expression" dxfId="8" priority="10">
      <formula>$F$58="短期目標"</formula>
    </cfRule>
  </conditionalFormatting>
  <conditionalFormatting sqref="B36:H36">
    <cfRule type="expression" dxfId="7" priority="9">
      <formula>$F$36="短期目標"</formula>
    </cfRule>
  </conditionalFormatting>
  <conditionalFormatting sqref="B76:H76">
    <cfRule type="expression" dxfId="6" priority="8">
      <formula>$F$76="短期目標"</formula>
    </cfRule>
  </conditionalFormatting>
  <conditionalFormatting sqref="B77:H77">
    <cfRule type="expression" dxfId="5" priority="7">
      <formula>$F$77="短期目標"</formula>
    </cfRule>
  </conditionalFormatting>
  <conditionalFormatting sqref="B59:H59">
    <cfRule type="expression" dxfId="4" priority="5">
      <formula>$F$59="短期目標"</formula>
    </cfRule>
  </conditionalFormatting>
  <conditionalFormatting sqref="B61:H61">
    <cfRule type="expression" dxfId="3" priority="4">
      <formula>$F$61="短期目標"</formula>
    </cfRule>
  </conditionalFormatting>
  <conditionalFormatting sqref="B73:H73">
    <cfRule type="expression" dxfId="2" priority="3">
      <formula>$F$73="短期目標"</formula>
    </cfRule>
  </conditionalFormatting>
  <conditionalFormatting sqref="B63:H63">
    <cfRule type="expression" dxfId="1" priority="2">
      <formula>$F$63="短期目標"</formula>
    </cfRule>
  </conditionalFormatting>
  <conditionalFormatting sqref="B64:H64">
    <cfRule type="expression" dxfId="0" priority="1">
      <formula>$F$64="短期目標"</formula>
    </cfRule>
  </conditionalFormatting>
  <pageMargins left="0.25" right="0.25" top="0.75" bottom="0.75" header="0.3" footer="0.3"/>
  <pageSetup paperSize="9" scale="98" orientation="portrait" r:id="rId1"/>
  <rowBreaks count="3" manualBreakCount="3">
    <brk id="23" max="6" man="1"/>
    <brk id="46" max="16383" man="1"/>
    <brk id="6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4"/>
  <sheetViews>
    <sheetView workbookViewId="0">
      <selection activeCell="I152" sqref="I152:K152"/>
    </sheetView>
  </sheetViews>
  <sheetFormatPr defaultRowHeight="18" x14ac:dyDescent="0.45"/>
  <cols>
    <col min="5" max="5" width="33.59765625" customWidth="1"/>
    <col min="6" max="8" width="6.3984375" bestFit="1" customWidth="1"/>
    <col min="9" max="9" width="9" bestFit="1" customWidth="1"/>
    <col min="10" max="10" width="9" customWidth="1"/>
    <col min="11" max="12" width="9" bestFit="1" customWidth="1"/>
    <col min="13" max="13" width="12.3984375" customWidth="1"/>
    <col min="14" max="14" width="13" bestFit="1" customWidth="1"/>
    <col min="17" max="17" width="11" bestFit="1" customWidth="1"/>
    <col min="20" max="25" width="3.5" bestFit="1" customWidth="1"/>
    <col min="26" max="26" width="26.09765625" bestFit="1" customWidth="1"/>
    <col min="28" max="28" width="8.796875" customWidth="1"/>
  </cols>
  <sheetData>
    <row r="2" spans="1:33" x14ac:dyDescent="0.45">
      <c r="A2" s="6" t="s">
        <v>348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33" x14ac:dyDescent="0.45">
      <c r="A3" s="1" t="s">
        <v>11</v>
      </c>
      <c r="B3" s="1" t="s">
        <v>12</v>
      </c>
      <c r="C3" s="1" t="s">
        <v>13</v>
      </c>
      <c r="D3" s="1" t="s">
        <v>10</v>
      </c>
      <c r="E3" s="1" t="s">
        <v>14</v>
      </c>
      <c r="F3" s="27" t="s">
        <v>281</v>
      </c>
      <c r="G3" s="27" t="s">
        <v>282</v>
      </c>
      <c r="H3" s="1" t="s">
        <v>283</v>
      </c>
      <c r="I3" s="14" t="s">
        <v>286</v>
      </c>
      <c r="J3" s="28" t="s">
        <v>287</v>
      </c>
      <c r="K3" s="9" t="s">
        <v>285</v>
      </c>
      <c r="L3" s="8" t="s">
        <v>51</v>
      </c>
      <c r="M3" s="79" t="s">
        <v>16</v>
      </c>
      <c r="N3" s="79"/>
      <c r="O3" s="79"/>
      <c r="P3" s="5" t="s">
        <v>17</v>
      </c>
      <c r="Q3" s="5" t="s">
        <v>59</v>
      </c>
      <c r="R3" s="5" t="s">
        <v>18</v>
      </c>
      <c r="T3" s="71" t="s">
        <v>281</v>
      </c>
      <c r="U3" s="71"/>
      <c r="V3" s="71" t="s">
        <v>282</v>
      </c>
      <c r="W3" s="71"/>
      <c r="X3" s="71" t="s">
        <v>284</v>
      </c>
      <c r="Y3" s="71"/>
      <c r="Z3" t="s">
        <v>361</v>
      </c>
      <c r="AB3" s="71" t="s">
        <v>461</v>
      </c>
      <c r="AC3" s="71"/>
      <c r="AD3" s="71"/>
      <c r="AE3" s="71" t="s">
        <v>469</v>
      </c>
      <c r="AF3" s="71"/>
      <c r="AG3" s="71"/>
    </row>
    <row r="4" spans="1:33" x14ac:dyDescent="0.45">
      <c r="A4" s="2"/>
      <c r="B4" s="2"/>
      <c r="C4" s="2"/>
      <c r="D4" s="2" t="s">
        <v>19</v>
      </c>
      <c r="E4" s="2" t="s">
        <v>21</v>
      </c>
      <c r="I4" s="14"/>
      <c r="J4" s="28"/>
      <c r="K4" s="9" t="str">
        <f>""</f>
        <v/>
      </c>
      <c r="L4" s="8"/>
      <c r="M4" s="4"/>
      <c r="N4" s="4"/>
      <c r="O4" s="4"/>
      <c r="P4" s="5"/>
      <c r="Q4" s="5"/>
      <c r="R4" s="5"/>
    </row>
    <row r="5" spans="1:33" x14ac:dyDescent="0.45">
      <c r="A5" s="2"/>
      <c r="B5" s="2"/>
      <c r="C5" s="2"/>
      <c r="D5" s="2" t="s">
        <v>20</v>
      </c>
      <c r="E5" s="2" t="s">
        <v>22</v>
      </c>
      <c r="F5" s="27"/>
      <c r="G5" s="27"/>
      <c r="H5" s="2"/>
      <c r="I5" s="14"/>
      <c r="J5" s="28"/>
      <c r="K5" s="9" t="str">
        <f>""</f>
        <v/>
      </c>
      <c r="L5" s="8"/>
      <c r="M5" s="4" t="s">
        <v>462</v>
      </c>
      <c r="N5" s="4" t="s">
        <v>463</v>
      </c>
      <c r="O5" s="4" t="s">
        <v>464</v>
      </c>
      <c r="P5" s="5"/>
      <c r="Q5" s="5"/>
      <c r="R5" s="5"/>
      <c r="AB5" t="s">
        <v>465</v>
      </c>
      <c r="AC5" t="s">
        <v>466</v>
      </c>
      <c r="AD5" t="s">
        <v>467</v>
      </c>
      <c r="AE5" t="s">
        <v>465</v>
      </c>
      <c r="AF5" t="s">
        <v>466</v>
      </c>
      <c r="AG5" t="s">
        <v>467</v>
      </c>
    </row>
    <row r="6" spans="1:33" ht="18.75" customHeight="1" x14ac:dyDescent="0.45">
      <c r="A6" s="72" t="s">
        <v>66</v>
      </c>
      <c r="B6" s="76" t="s">
        <v>67</v>
      </c>
      <c r="C6" s="7">
        <f>'記入欄（成長の記録）'!D3</f>
        <v>1</v>
      </c>
      <c r="D6" s="7">
        <f>'記入欄（成長の記録）'!A3</f>
        <v>1</v>
      </c>
      <c r="E6" s="3" t="str">
        <f>'記入欄（成長の記録）'!E3</f>
        <v>自分の衣服がわかる。</v>
      </c>
      <c r="F6" s="27">
        <f>IF(T6+U6/100=0,"",T6+U6/100)</f>
        <v>9.02</v>
      </c>
      <c r="G6" s="27">
        <f>IF(V6+W6/100=0,"",V6+W6/100)</f>
        <v>7.08</v>
      </c>
      <c r="H6" s="2">
        <f>IF(X6+Y6/100=0,"",X6+Y6/100)</f>
        <v>2.0699999999999998</v>
      </c>
      <c r="I6" t="e">
        <f>IF(OR(F6="",F6=0),"",F6-$AB$154)</f>
        <v>#DIV/0!</v>
      </c>
      <c r="J6" t="e">
        <f>IF(OR(G6="",G6=0),"",G6-$AC$154)</f>
        <v>#DIV/0!</v>
      </c>
      <c r="K6" t="e">
        <f>IF(OR(H6="",H6=0),"",H6-$AD$154)</f>
        <v>#DIV/0!</v>
      </c>
      <c r="L6" s="8" t="s">
        <v>53</v>
      </c>
      <c r="M6">
        <f>IF('記入欄（成長の記録）'!F3="〇",1,0)</f>
        <v>0</v>
      </c>
      <c r="N6">
        <f>IF('記入欄（成長の記録）'!G3="〇",2,0)</f>
        <v>0</v>
      </c>
      <c r="O6">
        <f>IF('記入欄（成長の記録）'!H3="〇",3,0)</f>
        <v>0</v>
      </c>
      <c r="P6">
        <f>SUM(M6:O6)</f>
        <v>0</v>
      </c>
      <c r="Q6" t="str">
        <f>IF(P8&gt;2,D8,IF(P7&gt;2,D7,IF(P6&gt;2,D6,"a")))</f>
        <v>a</v>
      </c>
      <c r="R6">
        <f>IF(P6&lt;3,D6,IF(P7&lt;3,D7,IF(P8&lt;3,D8,"b")))</f>
        <v>1</v>
      </c>
      <c r="T6">
        <v>9</v>
      </c>
      <c r="U6">
        <v>2</v>
      </c>
      <c r="V6">
        <v>7</v>
      </c>
      <c r="W6">
        <v>8</v>
      </c>
      <c r="X6">
        <v>2</v>
      </c>
      <c r="Y6">
        <v>7</v>
      </c>
      <c r="Z6" t="s">
        <v>362</v>
      </c>
      <c r="AB6" t="str">
        <f>IF(O6=3,F6,"")</f>
        <v/>
      </c>
      <c r="AC6" t="str">
        <f>IF(O6=3,G6,"")</f>
        <v/>
      </c>
      <c r="AD6" t="str">
        <f>IF(O6=3,H6,"")</f>
        <v/>
      </c>
      <c r="AE6">
        <f>IF(AB6="",0,1)</f>
        <v>0</v>
      </c>
      <c r="AF6">
        <f>IF(AC6="",0,1)</f>
        <v>0</v>
      </c>
      <c r="AG6">
        <f>IF(AD6="",0,1)</f>
        <v>0</v>
      </c>
    </row>
    <row r="7" spans="1:33" ht="37.5" customHeight="1" x14ac:dyDescent="0.45">
      <c r="A7" s="72"/>
      <c r="B7" s="76"/>
      <c r="C7" s="18">
        <f>'記入欄（成長の記録）'!D4</f>
        <v>2</v>
      </c>
      <c r="D7" s="18">
        <f>'記入欄（成長の記録）'!A4</f>
        <v>2</v>
      </c>
      <c r="E7" s="3" t="str">
        <f>'記入欄（成長の記録）'!E4</f>
        <v>衣服の前と後ろがわかる。</v>
      </c>
      <c r="F7" s="42">
        <f t="shared" ref="F7:F70" si="0">IF(T7+U7/100=0,"",T7+U7/100)</f>
        <v>10.050000000000001</v>
      </c>
      <c r="G7" s="42">
        <f t="shared" ref="G7:G70" si="1">IF(V7+W7/100=0,"",V7+W7/100)</f>
        <v>8.1</v>
      </c>
      <c r="H7" s="42">
        <f t="shared" ref="H7:H70" si="2">IF(X7+Y7/100=0,"",X7+Y7/100)</f>
        <v>4.07</v>
      </c>
      <c r="I7">
        <f>IF(OR(F6="",F6=0),"",IF(F7="","",F7-F6))</f>
        <v>1.0300000000000011</v>
      </c>
      <c r="J7">
        <f>IF(OR(G6="",G6=0),"",IF(G7="","",G7-G6))</f>
        <v>1.0199999999999996</v>
      </c>
      <c r="K7">
        <f>IF(OR(H6="",H6=0),"",IF(H7="","",H7-H6))</f>
        <v>2.0000000000000004</v>
      </c>
      <c r="L7" s="8" t="s">
        <v>53</v>
      </c>
      <c r="M7">
        <f>IF('記入欄（成長の記録）'!F4="〇",1,0)</f>
        <v>0</v>
      </c>
      <c r="N7">
        <f>IF('記入欄（成長の記録）'!G4="〇",2,0)</f>
        <v>0</v>
      </c>
      <c r="O7">
        <f>IF('記入欄（成長の記録）'!H4="〇",3,0)</f>
        <v>0</v>
      </c>
      <c r="P7">
        <f t="shared" ref="P7:P48" si="3">SUM(M7:O7)</f>
        <v>0</v>
      </c>
      <c r="T7">
        <v>10</v>
      </c>
      <c r="U7">
        <v>5</v>
      </c>
      <c r="V7">
        <v>8</v>
      </c>
      <c r="W7">
        <v>10</v>
      </c>
      <c r="X7">
        <v>4</v>
      </c>
      <c r="Y7">
        <v>7</v>
      </c>
      <c r="Z7" t="s">
        <v>363</v>
      </c>
      <c r="AB7" t="str">
        <f t="shared" ref="AB7:AB70" si="4">IF(O7=3,F7,"")</f>
        <v/>
      </c>
      <c r="AC7" t="str">
        <f t="shared" ref="AC7:AC70" si="5">IF(O7=3,G7,"")</f>
        <v/>
      </c>
      <c r="AD7" t="str">
        <f t="shared" ref="AD7:AD70" si="6">IF(O7=3,H7,"")</f>
        <v/>
      </c>
      <c r="AE7">
        <f t="shared" ref="AE7:AE70" si="7">IF(AB7="",0,1)</f>
        <v>0</v>
      </c>
      <c r="AF7">
        <f t="shared" ref="AF7:AF70" si="8">IF(AC7="",0,1)</f>
        <v>0</v>
      </c>
      <c r="AG7">
        <f t="shared" ref="AG7:AG70" si="9">IF(AD7="",0,1)</f>
        <v>0</v>
      </c>
    </row>
    <row r="8" spans="1:33" ht="36" x14ac:dyDescent="0.45">
      <c r="A8" s="72"/>
      <c r="B8" s="76"/>
      <c r="C8" s="18">
        <f>'記入欄（成長の記録）'!D5</f>
        <v>3</v>
      </c>
      <c r="D8" s="18">
        <f>'記入欄（成長の記録）'!A5</f>
        <v>3</v>
      </c>
      <c r="E8" s="3" t="str">
        <f>'記入欄（成長の記録）'!E5</f>
        <v>ワイシャツ等の襟を正しくすることができる。</v>
      </c>
      <c r="F8" s="42">
        <f t="shared" si="0"/>
        <v>13.06</v>
      </c>
      <c r="G8" s="42">
        <f t="shared" si="1"/>
        <v>10.01</v>
      </c>
      <c r="H8" s="42">
        <f t="shared" si="2"/>
        <v>6.08</v>
      </c>
      <c r="I8">
        <f t="shared" ref="I8:I70" si="10">IF(OR(F7="",F7=0),"",IF(F8="","",F8-F7))</f>
        <v>3.01</v>
      </c>
      <c r="J8">
        <f>IF(OR(G7="",G7=0),"",IF(G8="","",G8-G7))</f>
        <v>1.9100000000000001</v>
      </c>
      <c r="K8">
        <f t="shared" ref="K8:K70" si="11">IF(OR(H7="",H7=0),"",IF(H8="","",H8-H7))</f>
        <v>2.0099999999999998</v>
      </c>
      <c r="L8" s="8" t="s">
        <v>53</v>
      </c>
      <c r="M8">
        <f>IF('記入欄（成長の記録）'!F5="〇",1,0)</f>
        <v>0</v>
      </c>
      <c r="N8">
        <f>IF('記入欄（成長の記録）'!G5="〇",2,0)</f>
        <v>0</v>
      </c>
      <c r="O8">
        <f>IF('記入欄（成長の記録）'!H5="〇",3,0)</f>
        <v>0</v>
      </c>
      <c r="P8">
        <f t="shared" si="3"/>
        <v>0</v>
      </c>
      <c r="T8">
        <v>13</v>
      </c>
      <c r="U8">
        <v>6</v>
      </c>
      <c r="V8">
        <v>10</v>
      </c>
      <c r="W8">
        <v>1</v>
      </c>
      <c r="X8">
        <v>6</v>
      </c>
      <c r="Y8">
        <v>8</v>
      </c>
      <c r="Z8" t="s">
        <v>364</v>
      </c>
      <c r="AB8" t="str">
        <f t="shared" si="4"/>
        <v/>
      </c>
      <c r="AC8" t="str">
        <f t="shared" si="5"/>
        <v/>
      </c>
      <c r="AD8" t="str">
        <f t="shared" si="6"/>
        <v/>
      </c>
      <c r="AE8">
        <f t="shared" si="7"/>
        <v>0</v>
      </c>
      <c r="AF8">
        <f t="shared" si="8"/>
        <v>0</v>
      </c>
      <c r="AG8">
        <f t="shared" si="9"/>
        <v>0</v>
      </c>
    </row>
    <row r="9" spans="1:33" x14ac:dyDescent="0.45">
      <c r="A9" s="72"/>
      <c r="B9" s="76" t="s">
        <v>71</v>
      </c>
      <c r="C9" s="18">
        <f>'記入欄（成長の記録）'!D6</f>
        <v>1</v>
      </c>
      <c r="D9" s="18">
        <f>'記入欄（成長の記録）'!A6</f>
        <v>4</v>
      </c>
      <c r="E9" s="3" t="str">
        <f>'記入欄（成長の記録）'!E6</f>
        <v>所定の置き場所に片付ける。</v>
      </c>
      <c r="F9" s="42">
        <f t="shared" si="0"/>
        <v>10.01</v>
      </c>
      <c r="G9" s="42">
        <f t="shared" si="1"/>
        <v>8</v>
      </c>
      <c r="H9" s="42">
        <f t="shared" si="2"/>
        <v>3.01</v>
      </c>
      <c r="I9" t="e">
        <f>IF(OR(F9="",F9=0),"",F9-$AB$154)</f>
        <v>#DIV/0!</v>
      </c>
      <c r="J9" t="e">
        <f>IF(OR(G9="",G9=0),"",G9-$AC$154)</f>
        <v>#DIV/0!</v>
      </c>
      <c r="K9" t="e">
        <f>IF(OR(H9="",H9=0),"",H9-$AD$154)</f>
        <v>#DIV/0!</v>
      </c>
      <c r="L9" s="8" t="s">
        <v>53</v>
      </c>
      <c r="M9">
        <f>IF('記入欄（成長の記録）'!F6="〇",1,0)</f>
        <v>0</v>
      </c>
      <c r="N9">
        <f>IF('記入欄（成長の記録）'!G6="〇",2,0)</f>
        <v>0</v>
      </c>
      <c r="O9">
        <f>IF('記入欄（成長の記録）'!H6="〇",3,0)</f>
        <v>0</v>
      </c>
      <c r="P9">
        <f t="shared" si="3"/>
        <v>0</v>
      </c>
      <c r="Q9" t="str">
        <f>IF(P10&gt;2,D10,IF(P9&gt;2,D9,"a"))</f>
        <v>a</v>
      </c>
      <c r="R9">
        <f>IF(P9&lt;3,D9,IF(P10&lt;3,D10,"b"))</f>
        <v>4</v>
      </c>
      <c r="T9">
        <v>10</v>
      </c>
      <c r="U9">
        <v>1</v>
      </c>
      <c r="V9">
        <v>8</v>
      </c>
      <c r="W9">
        <v>0</v>
      </c>
      <c r="X9">
        <v>3</v>
      </c>
      <c r="Y9">
        <v>1</v>
      </c>
      <c r="Z9" t="s">
        <v>362</v>
      </c>
      <c r="AB9" t="str">
        <f t="shared" si="4"/>
        <v/>
      </c>
      <c r="AC9" t="str">
        <f t="shared" si="5"/>
        <v/>
      </c>
      <c r="AD9" t="str">
        <f t="shared" si="6"/>
        <v/>
      </c>
      <c r="AE9">
        <f t="shared" si="7"/>
        <v>0</v>
      </c>
      <c r="AF9">
        <f t="shared" si="8"/>
        <v>0</v>
      </c>
      <c r="AG9">
        <f t="shared" si="9"/>
        <v>0</v>
      </c>
    </row>
    <row r="10" spans="1:33" ht="37.5" customHeight="1" x14ac:dyDescent="0.45">
      <c r="A10" s="72"/>
      <c r="B10" s="73"/>
      <c r="C10" s="18">
        <f>'記入欄（成長の記録）'!D7</f>
        <v>2</v>
      </c>
      <c r="D10" s="18">
        <f>'記入欄（成長の記録）'!A7</f>
        <v>5</v>
      </c>
      <c r="E10" s="3" t="str">
        <f>'記入欄（成長の記録）'!E7</f>
        <v>ハンガーを使用することができる。</v>
      </c>
      <c r="F10" s="42">
        <f t="shared" si="0"/>
        <v>11.05</v>
      </c>
      <c r="G10" s="42">
        <f t="shared" si="1"/>
        <v>11.07</v>
      </c>
      <c r="H10" s="42">
        <f t="shared" si="2"/>
        <v>6.05</v>
      </c>
      <c r="I10">
        <f t="shared" si="10"/>
        <v>1.0400000000000009</v>
      </c>
      <c r="J10">
        <f t="shared" ref="J10:J70" si="12">IF(OR(G9="",G9=0),"",IF(G10="","",G10-G9))</f>
        <v>3.0700000000000003</v>
      </c>
      <c r="K10">
        <f t="shared" si="11"/>
        <v>3.04</v>
      </c>
      <c r="L10" s="8" t="s">
        <v>53</v>
      </c>
      <c r="M10">
        <f>IF('記入欄（成長の記録）'!F7="〇",1,0)</f>
        <v>0</v>
      </c>
      <c r="N10">
        <f>IF('記入欄（成長の記録）'!G7="〇",2,0)</f>
        <v>0</v>
      </c>
      <c r="O10">
        <f>IF('記入欄（成長の記録）'!H7="〇",3,0)</f>
        <v>0</v>
      </c>
      <c r="P10">
        <f t="shared" si="3"/>
        <v>0</v>
      </c>
      <c r="T10">
        <v>11</v>
      </c>
      <c r="U10">
        <v>5</v>
      </c>
      <c r="V10">
        <v>11</v>
      </c>
      <c r="W10">
        <v>7</v>
      </c>
      <c r="X10">
        <v>6</v>
      </c>
      <c r="Y10">
        <v>5</v>
      </c>
      <c r="Z10" t="s">
        <v>363</v>
      </c>
      <c r="AB10" t="str">
        <f t="shared" si="4"/>
        <v/>
      </c>
      <c r="AC10" t="str">
        <f t="shared" si="5"/>
        <v/>
      </c>
      <c r="AD10" t="str">
        <f t="shared" si="6"/>
        <v/>
      </c>
      <c r="AE10">
        <f t="shared" si="7"/>
        <v>0</v>
      </c>
      <c r="AF10">
        <f t="shared" si="8"/>
        <v>0</v>
      </c>
      <c r="AG10">
        <f t="shared" si="9"/>
        <v>0</v>
      </c>
    </row>
    <row r="11" spans="1:33" ht="18.75" customHeight="1" x14ac:dyDescent="0.45">
      <c r="A11" s="72"/>
      <c r="B11" s="73" t="s">
        <v>74</v>
      </c>
      <c r="C11" s="18">
        <f>'記入欄（成長の記録）'!D8</f>
        <v>1</v>
      </c>
      <c r="D11" s="18">
        <f>'記入欄（成長の記録）'!A8</f>
        <v>6</v>
      </c>
      <c r="E11" s="3" t="str">
        <f>'記入欄（成長の記録）'!E8</f>
        <v>サンダル、スリッパを履くことができる。</v>
      </c>
      <c r="F11" s="42">
        <f t="shared" si="0"/>
        <v>8.1</v>
      </c>
      <c r="G11" s="42">
        <f t="shared" si="1"/>
        <v>7.06</v>
      </c>
      <c r="H11" s="42">
        <f t="shared" si="2"/>
        <v>3.01</v>
      </c>
      <c r="I11" t="e">
        <f>IF(OR(F11="",F11=0),"",F11-$AB$154)</f>
        <v>#DIV/0!</v>
      </c>
      <c r="J11" t="e">
        <f>IF(OR(G11="",G11=0),"",G11-$AC$154)</f>
        <v>#DIV/0!</v>
      </c>
      <c r="K11" t="e">
        <f>IF(OR(H11="",H11=0),"",H11-$AD$154)</f>
        <v>#DIV/0!</v>
      </c>
      <c r="L11" s="8" t="s">
        <v>53</v>
      </c>
      <c r="M11">
        <f>IF('記入欄（成長の記録）'!F8="〇",1,0)</f>
        <v>0</v>
      </c>
      <c r="N11">
        <f>IF('記入欄（成長の記録）'!G8="〇",2,0)</f>
        <v>0</v>
      </c>
      <c r="O11">
        <f>IF('記入欄（成長の記録）'!H8="〇",3,0)</f>
        <v>0</v>
      </c>
      <c r="P11">
        <f t="shared" si="3"/>
        <v>0</v>
      </c>
      <c r="Q11" t="str">
        <f>IF(P13&gt;2,D13,IF(P12&gt;2,D12,IF(P11&gt;2,D11,"a")))</f>
        <v>a</v>
      </c>
      <c r="R11">
        <f>IF(P11&lt;3,D11,IF(P12&lt;3,D12,IF(P13&lt;3,D13,"b")))</f>
        <v>6</v>
      </c>
      <c r="T11">
        <v>8</v>
      </c>
      <c r="U11">
        <v>10</v>
      </c>
      <c r="V11">
        <v>7</v>
      </c>
      <c r="W11">
        <v>6</v>
      </c>
      <c r="X11">
        <v>3</v>
      </c>
      <c r="Y11">
        <v>1</v>
      </c>
      <c r="Z11" t="s">
        <v>362</v>
      </c>
      <c r="AB11" t="str">
        <f t="shared" si="4"/>
        <v/>
      </c>
      <c r="AC11" t="str">
        <f t="shared" si="5"/>
        <v/>
      </c>
      <c r="AD11" t="str">
        <f t="shared" si="6"/>
        <v/>
      </c>
      <c r="AE11">
        <f t="shared" si="7"/>
        <v>0</v>
      </c>
      <c r="AF11">
        <f t="shared" si="8"/>
        <v>0</v>
      </c>
      <c r="AG11">
        <f t="shared" si="9"/>
        <v>0</v>
      </c>
    </row>
    <row r="12" spans="1:33" x14ac:dyDescent="0.45">
      <c r="A12" s="72"/>
      <c r="B12" s="73"/>
      <c r="C12" s="18">
        <f>'記入欄（成長の記録）'!D9</f>
        <v>2</v>
      </c>
      <c r="D12" s="18">
        <f>'記入欄（成長の記録）'!A9</f>
        <v>7</v>
      </c>
      <c r="E12" s="3" t="str">
        <f>'記入欄（成長の記録）'!E9</f>
        <v>立ったまま靴を履くことができる。</v>
      </c>
      <c r="F12" s="42">
        <f t="shared" si="0"/>
        <v>10.01</v>
      </c>
      <c r="G12" s="42">
        <f t="shared" si="1"/>
        <v>7.09</v>
      </c>
      <c r="H12" s="42">
        <f t="shared" si="2"/>
        <v>6.02</v>
      </c>
      <c r="I12">
        <f t="shared" si="10"/>
        <v>1.9100000000000001</v>
      </c>
      <c r="J12">
        <f t="shared" si="12"/>
        <v>3.0000000000000249E-2</v>
      </c>
      <c r="K12">
        <f t="shared" si="11"/>
        <v>3.01</v>
      </c>
      <c r="L12" s="8" t="s">
        <v>53</v>
      </c>
      <c r="M12">
        <f>IF('記入欄（成長の記録）'!F9="〇",1,0)</f>
        <v>0</v>
      </c>
      <c r="N12">
        <f>IF('記入欄（成長の記録）'!G9="〇",2,0)</f>
        <v>0</v>
      </c>
      <c r="O12">
        <f>IF('記入欄（成長の記録）'!H9="〇",3,0)</f>
        <v>0</v>
      </c>
      <c r="P12">
        <f t="shared" si="3"/>
        <v>0</v>
      </c>
      <c r="T12">
        <v>10</v>
      </c>
      <c r="U12">
        <v>1</v>
      </c>
      <c r="V12">
        <v>7</v>
      </c>
      <c r="W12">
        <v>9</v>
      </c>
      <c r="X12">
        <v>6</v>
      </c>
      <c r="Y12">
        <v>2</v>
      </c>
      <c r="Z12" t="s">
        <v>363</v>
      </c>
      <c r="AB12" t="str">
        <f t="shared" si="4"/>
        <v/>
      </c>
      <c r="AC12" t="str">
        <f t="shared" si="5"/>
        <v/>
      </c>
      <c r="AD12" t="str">
        <f t="shared" si="6"/>
        <v/>
      </c>
      <c r="AE12">
        <f t="shared" si="7"/>
        <v>0</v>
      </c>
      <c r="AF12">
        <f t="shared" si="8"/>
        <v>0</v>
      </c>
      <c r="AG12">
        <f t="shared" si="9"/>
        <v>0</v>
      </c>
    </row>
    <row r="13" spans="1:33" x14ac:dyDescent="0.45">
      <c r="A13" s="72"/>
      <c r="B13" s="73"/>
      <c r="C13" s="18">
        <f>'記入欄（成長の記録）'!D10</f>
        <v>3</v>
      </c>
      <c r="D13" s="18">
        <f>'記入欄（成長の記録）'!A10</f>
        <v>8</v>
      </c>
      <c r="E13" s="3" t="str">
        <f>'記入欄（成長の記録）'!E10</f>
        <v>靴の左右の区別ができる。</v>
      </c>
      <c r="F13" s="42">
        <f t="shared" si="0"/>
        <v>12.01</v>
      </c>
      <c r="G13" s="42">
        <f t="shared" si="1"/>
        <v>9.0500000000000007</v>
      </c>
      <c r="H13" s="42">
        <f t="shared" si="2"/>
        <v>4.07</v>
      </c>
      <c r="I13">
        <f t="shared" si="10"/>
        <v>2</v>
      </c>
      <c r="J13">
        <f t="shared" si="12"/>
        <v>1.9600000000000009</v>
      </c>
      <c r="K13">
        <f t="shared" si="11"/>
        <v>-1.9499999999999993</v>
      </c>
      <c r="L13" s="8" t="s">
        <v>53</v>
      </c>
      <c r="M13">
        <f>IF('記入欄（成長の記録）'!F10="〇",1,0)</f>
        <v>0</v>
      </c>
      <c r="N13">
        <f>IF('記入欄（成長の記録）'!G10="〇",2,0)</f>
        <v>0</v>
      </c>
      <c r="O13">
        <f>IF('記入欄（成長の記録）'!H10="〇",3,0)</f>
        <v>0</v>
      </c>
      <c r="P13">
        <f t="shared" si="3"/>
        <v>0</v>
      </c>
      <c r="T13">
        <v>12</v>
      </c>
      <c r="U13">
        <v>1</v>
      </c>
      <c r="V13">
        <v>9</v>
      </c>
      <c r="W13">
        <v>5</v>
      </c>
      <c r="X13">
        <v>4</v>
      </c>
      <c r="Y13">
        <v>7</v>
      </c>
      <c r="Z13" t="s">
        <v>363</v>
      </c>
      <c r="AB13" t="str">
        <f t="shared" si="4"/>
        <v/>
      </c>
      <c r="AC13" t="str">
        <f t="shared" si="5"/>
        <v/>
      </c>
      <c r="AD13" t="str">
        <f t="shared" si="6"/>
        <v/>
      </c>
      <c r="AE13">
        <f t="shared" si="7"/>
        <v>0</v>
      </c>
      <c r="AF13">
        <f t="shared" si="8"/>
        <v>0</v>
      </c>
      <c r="AG13">
        <f t="shared" si="9"/>
        <v>0</v>
      </c>
    </row>
    <row r="14" spans="1:33" ht="18.75" customHeight="1" x14ac:dyDescent="0.45">
      <c r="A14" s="72" t="s">
        <v>78</v>
      </c>
      <c r="B14" s="73" t="s">
        <v>79</v>
      </c>
      <c r="C14" s="18">
        <f>'記入欄（成長の記録）'!D11</f>
        <v>1</v>
      </c>
      <c r="D14" s="18">
        <f>'記入欄（成長の記録）'!A11</f>
        <v>9</v>
      </c>
      <c r="E14" s="3" t="str">
        <f>'記入欄（成長の記録）'!E11</f>
        <v>仕事を分担して準備ができる。</v>
      </c>
      <c r="F14" s="42">
        <f t="shared" si="0"/>
        <v>10.01</v>
      </c>
      <c r="G14" s="42">
        <f t="shared" si="1"/>
        <v>9.0500000000000007</v>
      </c>
      <c r="H14" s="42">
        <f t="shared" si="2"/>
        <v>5.0199999999999996</v>
      </c>
      <c r="I14" t="e">
        <f>IF(OR(F14="",F14=0),"",F14-$AB$154)</f>
        <v>#DIV/0!</v>
      </c>
      <c r="J14" t="e">
        <f>IF(OR(G14="",G14=0),"",G14-$AC$154)</f>
        <v>#DIV/0!</v>
      </c>
      <c r="K14" t="e">
        <f>IF(OR(H14="",H14=0),"",H14-$AD$154)</f>
        <v>#DIV/0!</v>
      </c>
      <c r="L14" s="8" t="s">
        <v>53</v>
      </c>
      <c r="M14">
        <f>IF('記入欄（成長の記録）'!F11="〇",1,0)</f>
        <v>0</v>
      </c>
      <c r="N14">
        <f>IF('記入欄（成長の記録）'!G11="〇",2,0)</f>
        <v>0</v>
      </c>
      <c r="O14">
        <f>IF('記入欄（成長の記録）'!H11="〇",3,0)</f>
        <v>0</v>
      </c>
      <c r="P14">
        <f t="shared" si="3"/>
        <v>0</v>
      </c>
      <c r="Q14" t="str">
        <f>IF(P16&gt;2,D16,IF(P15&gt;2,D15,IF(P14&gt;2,D14,"a")))</f>
        <v>a</v>
      </c>
      <c r="R14">
        <f>IF(P14&lt;3,D14,IF(P15&lt;3,D15,IF(P16&lt;3,D16,"b")))</f>
        <v>9</v>
      </c>
      <c r="T14">
        <v>10</v>
      </c>
      <c r="U14">
        <v>1</v>
      </c>
      <c r="V14">
        <v>9</v>
      </c>
      <c r="W14">
        <v>5</v>
      </c>
      <c r="X14">
        <v>5</v>
      </c>
      <c r="Y14">
        <v>2</v>
      </c>
      <c r="Z14" t="s">
        <v>364</v>
      </c>
      <c r="AB14" t="str">
        <f t="shared" si="4"/>
        <v/>
      </c>
      <c r="AC14" t="str">
        <f t="shared" si="5"/>
        <v/>
      </c>
      <c r="AD14" t="str">
        <f t="shared" si="6"/>
        <v/>
      </c>
      <c r="AE14">
        <f t="shared" si="7"/>
        <v>0</v>
      </c>
      <c r="AF14">
        <f t="shared" si="8"/>
        <v>0</v>
      </c>
      <c r="AG14">
        <f t="shared" si="9"/>
        <v>0</v>
      </c>
    </row>
    <row r="15" spans="1:33" x14ac:dyDescent="0.45">
      <c r="A15" s="72"/>
      <c r="B15" s="73"/>
      <c r="C15" s="18">
        <f>'記入欄（成長の記録）'!D12</f>
        <v>2</v>
      </c>
      <c r="D15" s="18">
        <f>'記入欄（成長の記録）'!A12</f>
        <v>10</v>
      </c>
      <c r="E15" s="3" t="str">
        <f>'記入欄（成長の記録）'!E12</f>
        <v>食卓を食事の前にきれいに拭く。</v>
      </c>
      <c r="F15" s="42">
        <f t="shared" si="0"/>
        <v>11.02</v>
      </c>
      <c r="G15" s="42">
        <f t="shared" si="1"/>
        <v>9.0299999999999994</v>
      </c>
      <c r="H15" s="42">
        <f t="shared" si="2"/>
        <v>5.0199999999999996</v>
      </c>
      <c r="I15">
        <f t="shared" si="10"/>
        <v>1.0099999999999998</v>
      </c>
      <c r="J15">
        <f t="shared" si="12"/>
        <v>-2.000000000000135E-2</v>
      </c>
      <c r="K15">
        <f t="shared" si="11"/>
        <v>0</v>
      </c>
      <c r="L15" s="8" t="s">
        <v>53</v>
      </c>
      <c r="M15">
        <f>IF('記入欄（成長の記録）'!F12="〇",1,0)</f>
        <v>0</v>
      </c>
      <c r="N15">
        <f>IF('記入欄（成長の記録）'!G12="〇",2,0)</f>
        <v>0</v>
      </c>
      <c r="O15">
        <f>IF('記入欄（成長の記録）'!H12="〇",3,0)</f>
        <v>0</v>
      </c>
      <c r="P15">
        <f t="shared" si="3"/>
        <v>0</v>
      </c>
      <c r="T15">
        <v>11</v>
      </c>
      <c r="U15">
        <v>2</v>
      </c>
      <c r="V15">
        <v>9</v>
      </c>
      <c r="W15">
        <v>3</v>
      </c>
      <c r="X15">
        <v>5</v>
      </c>
      <c r="Y15">
        <v>2</v>
      </c>
      <c r="Z15" t="s">
        <v>364</v>
      </c>
      <c r="AB15" t="str">
        <f t="shared" si="4"/>
        <v/>
      </c>
      <c r="AC15" t="str">
        <f t="shared" si="5"/>
        <v/>
      </c>
      <c r="AD15" t="str">
        <f t="shared" si="6"/>
        <v/>
      </c>
      <c r="AE15">
        <f t="shared" si="7"/>
        <v>0</v>
      </c>
      <c r="AF15">
        <f t="shared" si="8"/>
        <v>0</v>
      </c>
      <c r="AG15">
        <f t="shared" si="9"/>
        <v>0</v>
      </c>
    </row>
    <row r="16" spans="1:33" x14ac:dyDescent="0.45">
      <c r="A16" s="72"/>
      <c r="B16" s="73"/>
      <c r="C16" s="18">
        <f>'記入欄（成長の記録）'!D13</f>
        <v>3</v>
      </c>
      <c r="D16" s="18">
        <f>'記入欄（成長の記録）'!A13</f>
        <v>11</v>
      </c>
      <c r="E16" s="3" t="str">
        <f>'記入欄（成長の記録）'!E13</f>
        <v>清潔な台拭きを使用する。</v>
      </c>
      <c r="F16" s="42">
        <f t="shared" si="0"/>
        <v>12.03</v>
      </c>
      <c r="G16" s="42">
        <f t="shared" si="1"/>
        <v>8.08</v>
      </c>
      <c r="H16" s="42">
        <f t="shared" si="2"/>
        <v>7.05</v>
      </c>
      <c r="I16">
        <f t="shared" si="10"/>
        <v>1.0099999999999998</v>
      </c>
      <c r="J16">
        <f t="shared" si="12"/>
        <v>-0.94999999999999929</v>
      </c>
      <c r="K16">
        <f t="shared" si="11"/>
        <v>2.0300000000000002</v>
      </c>
      <c r="L16" s="8" t="s">
        <v>53</v>
      </c>
      <c r="M16">
        <f>IF('記入欄（成長の記録）'!F13="〇",1,0)</f>
        <v>0</v>
      </c>
      <c r="N16">
        <f>IF('記入欄（成長の記録）'!G13="〇",2,0)</f>
        <v>0</v>
      </c>
      <c r="O16">
        <f>IF('記入欄（成長の記録）'!H13="〇",3,0)</f>
        <v>0</v>
      </c>
      <c r="P16">
        <f t="shared" si="3"/>
        <v>0</v>
      </c>
      <c r="T16">
        <v>12</v>
      </c>
      <c r="U16">
        <v>3</v>
      </c>
      <c r="V16">
        <v>8</v>
      </c>
      <c r="W16">
        <v>8</v>
      </c>
      <c r="X16">
        <v>7</v>
      </c>
      <c r="Y16">
        <v>5</v>
      </c>
      <c r="Z16" t="s">
        <v>364</v>
      </c>
      <c r="AB16" t="str">
        <f t="shared" si="4"/>
        <v/>
      </c>
      <c r="AC16" t="str">
        <f t="shared" si="5"/>
        <v/>
      </c>
      <c r="AD16" t="str">
        <f t="shared" si="6"/>
        <v/>
      </c>
      <c r="AE16">
        <f t="shared" si="7"/>
        <v>0</v>
      </c>
      <c r="AF16">
        <f t="shared" si="8"/>
        <v>0</v>
      </c>
      <c r="AG16">
        <f t="shared" si="9"/>
        <v>0</v>
      </c>
    </row>
    <row r="17" spans="1:33" x14ac:dyDescent="0.45">
      <c r="A17" s="72"/>
      <c r="B17" s="73" t="s">
        <v>83</v>
      </c>
      <c r="C17" s="18">
        <f>'記入欄（成長の記録）'!D14</f>
        <v>1</v>
      </c>
      <c r="D17" s="18">
        <f>'記入欄（成長の記録）'!A14</f>
        <v>12</v>
      </c>
      <c r="E17" s="3" t="str">
        <f>'記入欄（成長の記録）'!E14</f>
        <v>手を洗い、清潔に保つことができる。</v>
      </c>
      <c r="F17" s="42">
        <f t="shared" si="0"/>
        <v>12.02</v>
      </c>
      <c r="G17" s="42">
        <f t="shared" si="1"/>
        <v>10.029999999999999</v>
      </c>
      <c r="H17" s="42">
        <f t="shared" si="2"/>
        <v>3.04</v>
      </c>
      <c r="I17" t="e">
        <f>IF(OR(F17="",F17=0),"",F17-$AB$154)</f>
        <v>#DIV/0!</v>
      </c>
      <c r="J17" t="e">
        <f>IF(OR(G17="",G17=0),"",G17-$AC$154)</f>
        <v>#DIV/0!</v>
      </c>
      <c r="K17" t="e">
        <f>IF(OR(H17="",H17=0),"",H17-$AD$154)</f>
        <v>#DIV/0!</v>
      </c>
      <c r="L17" s="8" t="s">
        <v>53</v>
      </c>
      <c r="M17">
        <f>IF('記入欄（成長の記録）'!F14="〇",1,0)</f>
        <v>0</v>
      </c>
      <c r="N17">
        <f>IF('記入欄（成長の記録）'!G14="〇",2,0)</f>
        <v>0</v>
      </c>
      <c r="O17">
        <f>IF('記入欄（成長の記録）'!H14="〇",3,0)</f>
        <v>0</v>
      </c>
      <c r="P17">
        <f t="shared" si="3"/>
        <v>0</v>
      </c>
      <c r="Q17" t="str">
        <f>IF(P19&gt;2,D19,IF(P18&gt;2,D18,"a"))</f>
        <v>a</v>
      </c>
      <c r="R17">
        <f>IF(P17&lt;3,D17,IF(P18&lt;3,D18,"b"))</f>
        <v>12</v>
      </c>
      <c r="T17">
        <v>12</v>
      </c>
      <c r="U17">
        <v>2</v>
      </c>
      <c r="V17">
        <v>10</v>
      </c>
      <c r="W17">
        <v>3</v>
      </c>
      <c r="X17">
        <v>3</v>
      </c>
      <c r="Y17">
        <v>4</v>
      </c>
      <c r="Z17" t="s">
        <v>364</v>
      </c>
      <c r="AB17" t="str">
        <f t="shared" si="4"/>
        <v/>
      </c>
      <c r="AC17" t="str">
        <f t="shared" si="5"/>
        <v/>
      </c>
      <c r="AD17" t="str">
        <f t="shared" si="6"/>
        <v/>
      </c>
      <c r="AE17">
        <f t="shared" si="7"/>
        <v>0</v>
      </c>
      <c r="AF17">
        <f t="shared" si="8"/>
        <v>0</v>
      </c>
      <c r="AG17">
        <f t="shared" si="9"/>
        <v>0</v>
      </c>
    </row>
    <row r="18" spans="1:33" ht="18.75" customHeight="1" x14ac:dyDescent="0.45">
      <c r="A18" s="72"/>
      <c r="B18" s="73"/>
      <c r="C18" s="18">
        <f>'記入欄（成長の記録）'!D15</f>
        <v>2</v>
      </c>
      <c r="D18" s="18">
        <f>'記入欄（成長の記録）'!A15</f>
        <v>13</v>
      </c>
      <c r="E18" s="3" t="str">
        <f>'記入欄（成長の記録）'!E15</f>
        <v>清潔な白衣・帽子をつける理由がわかり、友達同士で点検できる。</v>
      </c>
      <c r="F18" s="42">
        <f t="shared" si="0"/>
        <v>14.03</v>
      </c>
      <c r="G18" s="42">
        <f t="shared" si="1"/>
        <v>14.01</v>
      </c>
      <c r="H18" s="42">
        <f t="shared" si="2"/>
        <v>5.05</v>
      </c>
      <c r="I18">
        <f t="shared" si="10"/>
        <v>2.0099999999999998</v>
      </c>
      <c r="J18">
        <f t="shared" si="12"/>
        <v>3.9800000000000004</v>
      </c>
      <c r="K18">
        <f t="shared" si="11"/>
        <v>2.0099999999999998</v>
      </c>
      <c r="L18" s="8" t="s">
        <v>53</v>
      </c>
      <c r="M18">
        <f>IF('記入欄（成長の記録）'!F15="〇",1,0)</f>
        <v>0</v>
      </c>
      <c r="N18">
        <f>IF('記入欄（成長の記録）'!G15="〇",2,0)</f>
        <v>0</v>
      </c>
      <c r="O18">
        <f>IF('記入欄（成長の記録）'!H15="〇",3,0)</f>
        <v>0</v>
      </c>
      <c r="P18">
        <f t="shared" si="3"/>
        <v>0</v>
      </c>
      <c r="T18">
        <v>14</v>
      </c>
      <c r="U18">
        <v>3</v>
      </c>
      <c r="V18">
        <v>14</v>
      </c>
      <c r="W18">
        <v>1</v>
      </c>
      <c r="X18">
        <v>5</v>
      </c>
      <c r="Y18">
        <v>5</v>
      </c>
      <c r="Z18" t="s">
        <v>364</v>
      </c>
      <c r="AB18" t="str">
        <f t="shared" si="4"/>
        <v/>
      </c>
      <c r="AC18" t="str">
        <f t="shared" si="5"/>
        <v/>
      </c>
      <c r="AD18" t="str">
        <f t="shared" si="6"/>
        <v/>
      </c>
      <c r="AE18">
        <f t="shared" si="7"/>
        <v>0</v>
      </c>
      <c r="AF18">
        <f t="shared" si="8"/>
        <v>0</v>
      </c>
      <c r="AG18">
        <f t="shared" si="9"/>
        <v>0</v>
      </c>
    </row>
    <row r="19" spans="1:33" ht="36" x14ac:dyDescent="0.45">
      <c r="A19" s="72"/>
      <c r="B19" s="73" t="s">
        <v>86</v>
      </c>
      <c r="C19" s="18">
        <f>'記入欄（成長の記録）'!D16</f>
        <v>1</v>
      </c>
      <c r="D19" s="18">
        <f>'記入欄（成長の記録）'!A16</f>
        <v>14</v>
      </c>
      <c r="E19" s="3" t="str">
        <f>'記入欄（成長の記録）'!E16</f>
        <v>食器等を一つずつ配膳できる。</v>
      </c>
      <c r="F19" s="42">
        <f t="shared" si="0"/>
        <v>10</v>
      </c>
      <c r="G19" s="42">
        <f t="shared" si="1"/>
        <v>7.09</v>
      </c>
      <c r="H19" s="42">
        <f t="shared" si="2"/>
        <v>4.07</v>
      </c>
      <c r="I19" t="e">
        <f>IF(OR(F19="",F19=0),"",F19-$AB$154)</f>
        <v>#DIV/0!</v>
      </c>
      <c r="J19" t="e">
        <f>IF(OR(G19="",G19=0),"",G19-$AC$154)</f>
        <v>#DIV/0!</v>
      </c>
      <c r="K19" t="e">
        <f>IF(OR(H19="",H19=0),"",H19-$AD$154)</f>
        <v>#DIV/0!</v>
      </c>
      <c r="L19" s="8" t="s">
        <v>52</v>
      </c>
      <c r="M19">
        <f>IF('記入欄（成長の記録）'!F16="〇",1,0)</f>
        <v>0</v>
      </c>
      <c r="N19">
        <f>IF('記入欄（成長の記録）'!G16="〇",2,0)</f>
        <v>0</v>
      </c>
      <c r="O19">
        <f>IF('記入欄（成長の記録）'!H16="〇",3,0)</f>
        <v>0</v>
      </c>
      <c r="P19">
        <f t="shared" si="3"/>
        <v>0</v>
      </c>
      <c r="Q19" t="str">
        <f>IF(P21&gt;2,D21,IF(P20&gt;2,D20,"a"))</f>
        <v>a</v>
      </c>
      <c r="R19">
        <f>IF(P19&lt;3,D19,IF(P20&lt;3,D20,"b"))</f>
        <v>14</v>
      </c>
      <c r="T19">
        <v>10</v>
      </c>
      <c r="U19">
        <v>0</v>
      </c>
      <c r="V19">
        <v>7</v>
      </c>
      <c r="W19">
        <v>9</v>
      </c>
      <c r="X19">
        <v>4</v>
      </c>
      <c r="Y19">
        <v>7</v>
      </c>
      <c r="Z19" s="3" t="s">
        <v>365</v>
      </c>
      <c r="AB19" t="str">
        <f t="shared" si="4"/>
        <v/>
      </c>
      <c r="AC19" t="str">
        <f t="shared" si="5"/>
        <v/>
      </c>
      <c r="AD19" t="str">
        <f t="shared" si="6"/>
        <v/>
      </c>
      <c r="AE19">
        <f t="shared" si="7"/>
        <v>0</v>
      </c>
      <c r="AF19">
        <f t="shared" si="8"/>
        <v>0</v>
      </c>
      <c r="AG19">
        <f t="shared" si="9"/>
        <v>0</v>
      </c>
    </row>
    <row r="20" spans="1:33" ht="36" x14ac:dyDescent="0.45">
      <c r="A20" s="72"/>
      <c r="B20" s="73"/>
      <c r="C20" s="18">
        <f>'記入欄（成長の記録）'!D17</f>
        <v>2</v>
      </c>
      <c r="D20" s="18">
        <f>'記入欄（成長の記録）'!A17</f>
        <v>15</v>
      </c>
      <c r="E20" s="3" t="str">
        <f>'記入欄（成長の記録）'!E17</f>
        <v>一人前の分量がわかり配食できる。</v>
      </c>
      <c r="F20" s="42">
        <f t="shared" si="0"/>
        <v>13.07</v>
      </c>
      <c r="G20" s="42">
        <f t="shared" si="1"/>
        <v>11.04</v>
      </c>
      <c r="H20" s="42">
        <f t="shared" si="2"/>
        <v>6.07</v>
      </c>
      <c r="I20">
        <f t="shared" si="10"/>
        <v>3.0700000000000003</v>
      </c>
      <c r="J20">
        <f t="shared" si="12"/>
        <v>3.9499999999999993</v>
      </c>
      <c r="K20">
        <f t="shared" si="11"/>
        <v>2</v>
      </c>
      <c r="L20" s="8" t="s">
        <v>52</v>
      </c>
      <c r="M20">
        <f>IF('記入欄（成長の記録）'!F17="〇",1,0)</f>
        <v>0</v>
      </c>
      <c r="N20">
        <f>IF('記入欄（成長の記録）'!G17="〇",2,0)</f>
        <v>0</v>
      </c>
      <c r="O20">
        <f>IF('記入欄（成長の記録）'!H17="〇",3,0)</f>
        <v>0</v>
      </c>
      <c r="P20">
        <f t="shared" si="3"/>
        <v>0</v>
      </c>
      <c r="T20">
        <v>13</v>
      </c>
      <c r="U20">
        <v>7</v>
      </c>
      <c r="V20">
        <v>11</v>
      </c>
      <c r="W20">
        <v>4</v>
      </c>
      <c r="X20">
        <v>6</v>
      </c>
      <c r="Y20">
        <v>7</v>
      </c>
      <c r="Z20" s="3" t="s">
        <v>366</v>
      </c>
      <c r="AB20" t="str">
        <f t="shared" si="4"/>
        <v/>
      </c>
      <c r="AC20" t="str">
        <f t="shared" si="5"/>
        <v/>
      </c>
      <c r="AD20" t="str">
        <f t="shared" si="6"/>
        <v/>
      </c>
      <c r="AE20">
        <f t="shared" si="7"/>
        <v>0</v>
      </c>
      <c r="AF20">
        <f t="shared" si="8"/>
        <v>0</v>
      </c>
      <c r="AG20">
        <f t="shared" si="9"/>
        <v>0</v>
      </c>
    </row>
    <row r="21" spans="1:33" ht="36" x14ac:dyDescent="0.45">
      <c r="A21" s="72"/>
      <c r="B21" s="73" t="s">
        <v>89</v>
      </c>
      <c r="C21" s="18">
        <f>'記入欄（成長の記録）'!D18</f>
        <v>1</v>
      </c>
      <c r="D21" s="18">
        <f>'記入欄（成長の記録）'!A18</f>
        <v>16</v>
      </c>
      <c r="E21" s="3" t="str">
        <f>'記入欄（成長の記録）'!E18</f>
        <v>食事前後のあいさつができる。</v>
      </c>
      <c r="F21" s="42">
        <f t="shared" si="0"/>
        <v>9.06</v>
      </c>
      <c r="G21" s="42">
        <f t="shared" si="1"/>
        <v>8.02</v>
      </c>
      <c r="H21" s="42">
        <f t="shared" si="2"/>
        <v>3.01</v>
      </c>
      <c r="I21" t="e">
        <f>IF(OR(F21="",F21=0),"",F21-$AB$154)</f>
        <v>#DIV/0!</v>
      </c>
      <c r="J21" t="e">
        <f>IF(OR(G21="",G21=0),"",G21-$AC$154)</f>
        <v>#DIV/0!</v>
      </c>
      <c r="K21" t="e">
        <f>IF(OR(H21="",H21=0),"",H21-$AD$154)</f>
        <v>#DIV/0!</v>
      </c>
      <c r="L21" s="8" t="s">
        <v>53</v>
      </c>
      <c r="M21">
        <f>IF('記入欄（成長の記録）'!F18="〇",1,0)</f>
        <v>0</v>
      </c>
      <c r="N21">
        <f>IF('記入欄（成長の記録）'!G18="〇",2,0)</f>
        <v>0</v>
      </c>
      <c r="O21">
        <f>IF('記入欄（成長の記録）'!H18="〇",3,0)</f>
        <v>0</v>
      </c>
      <c r="P21">
        <f t="shared" si="3"/>
        <v>0</v>
      </c>
      <c r="Q21" t="str">
        <f>IF(P23&gt;2,D23,IF(P22&gt;2,D22,IF(P21&gt;2,D21,"a")))</f>
        <v>a</v>
      </c>
      <c r="R21">
        <f>IF(P21&lt;3,D21,IF(P22&lt;3,D22,IF(P23&lt;3,D23,"b")))</f>
        <v>16</v>
      </c>
      <c r="T21">
        <v>9</v>
      </c>
      <c r="U21">
        <v>6</v>
      </c>
      <c r="V21">
        <v>8</v>
      </c>
      <c r="W21">
        <v>2</v>
      </c>
      <c r="X21">
        <v>3</v>
      </c>
      <c r="Y21">
        <v>1</v>
      </c>
      <c r="Z21" s="3" t="s">
        <v>393</v>
      </c>
      <c r="AB21" t="str">
        <f t="shared" si="4"/>
        <v/>
      </c>
      <c r="AC21" t="str">
        <f t="shared" si="5"/>
        <v/>
      </c>
      <c r="AD21" t="str">
        <f t="shared" si="6"/>
        <v/>
      </c>
      <c r="AE21">
        <f t="shared" si="7"/>
        <v>0</v>
      </c>
      <c r="AF21">
        <f t="shared" si="8"/>
        <v>0</v>
      </c>
      <c r="AG21">
        <f t="shared" si="9"/>
        <v>0</v>
      </c>
    </row>
    <row r="22" spans="1:33" ht="18.75" customHeight="1" x14ac:dyDescent="0.45">
      <c r="A22" s="72"/>
      <c r="B22" s="73"/>
      <c r="C22" s="18">
        <f>'記入欄（成長の記録）'!D19</f>
        <v>2</v>
      </c>
      <c r="D22" s="18">
        <f>'記入欄（成長の記録）'!A19</f>
        <v>17</v>
      </c>
      <c r="E22" s="3" t="str">
        <f>'記入欄（成長の記録）'!E19</f>
        <v>決められた時間内に食べられる。</v>
      </c>
      <c r="F22" s="42">
        <f t="shared" si="0"/>
        <v>11.07</v>
      </c>
      <c r="G22" s="42">
        <f t="shared" si="1"/>
        <v>9.02</v>
      </c>
      <c r="H22" s="42">
        <f t="shared" si="2"/>
        <v>7.01</v>
      </c>
      <c r="I22">
        <f t="shared" si="10"/>
        <v>2.0099999999999998</v>
      </c>
      <c r="J22">
        <f t="shared" si="12"/>
        <v>1</v>
      </c>
      <c r="K22">
        <f t="shared" si="11"/>
        <v>4</v>
      </c>
      <c r="L22" s="8" t="s">
        <v>53</v>
      </c>
      <c r="M22">
        <f>IF('記入欄（成長の記録）'!F19="〇",1,0)</f>
        <v>0</v>
      </c>
      <c r="N22">
        <f>IF('記入欄（成長の記録）'!G19="〇",2,0)</f>
        <v>0</v>
      </c>
      <c r="O22">
        <f>IF('記入欄（成長の記録）'!H19="〇",3,0)</f>
        <v>0</v>
      </c>
      <c r="P22">
        <f t="shared" si="3"/>
        <v>0</v>
      </c>
      <c r="T22">
        <v>11</v>
      </c>
      <c r="U22">
        <v>7</v>
      </c>
      <c r="V22">
        <v>9</v>
      </c>
      <c r="W22">
        <v>2</v>
      </c>
      <c r="X22">
        <v>7</v>
      </c>
      <c r="Y22">
        <v>1</v>
      </c>
      <c r="Z22" t="s">
        <v>367</v>
      </c>
      <c r="AB22" t="str">
        <f t="shared" si="4"/>
        <v/>
      </c>
      <c r="AC22" t="str">
        <f t="shared" si="5"/>
        <v/>
      </c>
      <c r="AD22" t="str">
        <f t="shared" si="6"/>
        <v/>
      </c>
      <c r="AE22">
        <f t="shared" si="7"/>
        <v>0</v>
      </c>
      <c r="AF22">
        <f t="shared" si="8"/>
        <v>0</v>
      </c>
      <c r="AG22">
        <f t="shared" si="9"/>
        <v>0</v>
      </c>
    </row>
    <row r="23" spans="1:33" ht="36" x14ac:dyDescent="0.45">
      <c r="A23" s="72"/>
      <c r="B23" s="73"/>
      <c r="C23" s="18">
        <f>'記入欄（成長の記録）'!D20</f>
        <v>3</v>
      </c>
      <c r="D23" s="18">
        <f>'記入欄（成長の記録）'!A20</f>
        <v>18</v>
      </c>
      <c r="E23" s="3" t="str">
        <f>'記入欄（成長の記録）'!E20</f>
        <v>食事のきまりや約束を守って食べられる。</v>
      </c>
      <c r="F23" s="42">
        <f t="shared" si="0"/>
        <v>12.11</v>
      </c>
      <c r="G23" s="42">
        <f t="shared" si="1"/>
        <v>10.01</v>
      </c>
      <c r="H23" s="42">
        <f t="shared" si="2"/>
        <v>5.0199999999999996</v>
      </c>
      <c r="I23">
        <f t="shared" si="10"/>
        <v>1.0399999999999991</v>
      </c>
      <c r="J23">
        <f t="shared" si="12"/>
        <v>0.99000000000000021</v>
      </c>
      <c r="K23">
        <f t="shared" si="11"/>
        <v>-1.9900000000000002</v>
      </c>
      <c r="L23" s="8" t="s">
        <v>53</v>
      </c>
      <c r="M23">
        <f>IF('記入欄（成長の記録）'!F20="〇",1,0)</f>
        <v>0</v>
      </c>
      <c r="N23">
        <f>IF('記入欄（成長の記録）'!G20="〇",2,0)</f>
        <v>0</v>
      </c>
      <c r="O23">
        <f>IF('記入欄（成長の記録）'!H20="〇",3,0)</f>
        <v>0</v>
      </c>
      <c r="P23">
        <f t="shared" si="3"/>
        <v>0</v>
      </c>
      <c r="T23">
        <v>12</v>
      </c>
      <c r="U23">
        <v>11</v>
      </c>
      <c r="V23">
        <v>10</v>
      </c>
      <c r="W23">
        <v>1</v>
      </c>
      <c r="X23">
        <v>5</v>
      </c>
      <c r="Y23">
        <v>2</v>
      </c>
      <c r="Z23" t="s">
        <v>367</v>
      </c>
      <c r="AB23" t="str">
        <f t="shared" si="4"/>
        <v/>
      </c>
      <c r="AC23" t="str">
        <f t="shared" si="5"/>
        <v/>
      </c>
      <c r="AD23" t="str">
        <f t="shared" si="6"/>
        <v/>
      </c>
      <c r="AE23">
        <f t="shared" si="7"/>
        <v>0</v>
      </c>
      <c r="AF23">
        <f t="shared" si="8"/>
        <v>0</v>
      </c>
      <c r="AG23">
        <f t="shared" si="9"/>
        <v>0</v>
      </c>
    </row>
    <row r="24" spans="1:33" ht="18.75" customHeight="1" x14ac:dyDescent="0.45">
      <c r="A24" s="72"/>
      <c r="B24" s="73" t="s">
        <v>93</v>
      </c>
      <c r="C24" s="18">
        <f>'記入欄（成長の記録）'!D21</f>
        <v>1</v>
      </c>
      <c r="D24" s="18">
        <f>'記入欄（成長の記録）'!A21</f>
        <v>19</v>
      </c>
      <c r="E24" s="3" t="str">
        <f>'記入欄（成長の記録）'!E21</f>
        <v>牛乳瓶が洗える。</v>
      </c>
      <c r="F24" s="42">
        <f t="shared" si="0"/>
        <v>9.0500000000000007</v>
      </c>
      <c r="G24" s="42">
        <f t="shared" si="1"/>
        <v>7.09</v>
      </c>
      <c r="H24" s="42">
        <f t="shared" si="2"/>
        <v>4.07</v>
      </c>
      <c r="I24" t="e">
        <f>IF(OR(F24="",F24=0),"",F24-$AB$154)</f>
        <v>#DIV/0!</v>
      </c>
      <c r="J24" t="e">
        <f>IF(OR(G24="",G24=0),"",G24-$AC$154)</f>
        <v>#DIV/0!</v>
      </c>
      <c r="K24" t="e">
        <f>IF(OR(H24="",H24=0),"",H24-$AD$154)</f>
        <v>#DIV/0!</v>
      </c>
      <c r="L24" s="8" t="s">
        <v>53</v>
      </c>
      <c r="M24">
        <f>IF('記入欄（成長の記録）'!F21="〇",1,0)</f>
        <v>0</v>
      </c>
      <c r="N24">
        <f>IF('記入欄（成長の記録）'!G21="〇",2,0)</f>
        <v>0</v>
      </c>
      <c r="O24">
        <f>IF('記入欄（成長の記録）'!H21="〇",3,0)</f>
        <v>0</v>
      </c>
      <c r="P24">
        <f t="shared" si="3"/>
        <v>0</v>
      </c>
      <c r="Q24" t="str">
        <f>IF(P26&gt;2,D26,IF(P25&gt;2,D25,IF(P24&gt;2,D24,"a")))</f>
        <v>a</v>
      </c>
      <c r="R24">
        <f>IF(P24&lt;3,D24,IF(P25&lt;3,D25,IF(P26&lt;3,D26,"b")))</f>
        <v>19</v>
      </c>
      <c r="T24">
        <v>9</v>
      </c>
      <c r="U24">
        <v>5</v>
      </c>
      <c r="V24">
        <v>7</v>
      </c>
      <c r="W24">
        <v>9</v>
      </c>
      <c r="X24">
        <v>4</v>
      </c>
      <c r="Y24">
        <v>7</v>
      </c>
      <c r="Z24" t="s">
        <v>363</v>
      </c>
      <c r="AB24" t="str">
        <f t="shared" si="4"/>
        <v/>
      </c>
      <c r="AC24" t="str">
        <f t="shared" si="5"/>
        <v/>
      </c>
      <c r="AD24" t="str">
        <f t="shared" si="6"/>
        <v/>
      </c>
      <c r="AE24">
        <f t="shared" si="7"/>
        <v>0</v>
      </c>
      <c r="AF24">
        <f t="shared" si="8"/>
        <v>0</v>
      </c>
      <c r="AG24">
        <f t="shared" si="9"/>
        <v>0</v>
      </c>
    </row>
    <row r="25" spans="1:33" x14ac:dyDescent="0.45">
      <c r="A25" s="72"/>
      <c r="B25" s="73"/>
      <c r="C25" s="18">
        <f>'記入欄（成長の記録）'!D22</f>
        <v>2</v>
      </c>
      <c r="D25" s="18">
        <f>'記入欄（成長の記録）'!A22</f>
        <v>20</v>
      </c>
      <c r="E25" s="3" t="str">
        <f>'記入欄（成長の記録）'!E22</f>
        <v>残飯を捨てて食器かごに入れる。</v>
      </c>
      <c r="F25" s="42">
        <f t="shared" si="0"/>
        <v>10.07</v>
      </c>
      <c r="G25" s="42">
        <f t="shared" si="1"/>
        <v>8.0299999999999994</v>
      </c>
      <c r="H25" s="42">
        <f t="shared" si="2"/>
        <v>5.0199999999999996</v>
      </c>
      <c r="I25">
        <f t="shared" si="10"/>
        <v>1.0199999999999996</v>
      </c>
      <c r="J25">
        <f t="shared" si="12"/>
        <v>0.9399999999999995</v>
      </c>
      <c r="K25">
        <f t="shared" si="11"/>
        <v>0.94999999999999929</v>
      </c>
      <c r="L25" s="8" t="s">
        <v>53</v>
      </c>
      <c r="M25">
        <f>IF('記入欄（成長の記録）'!F22="〇",1,0)</f>
        <v>0</v>
      </c>
      <c r="N25">
        <f>IF('記入欄（成長の記録）'!G22="〇",2,0)</f>
        <v>0</v>
      </c>
      <c r="O25">
        <f>IF('記入欄（成長の記録）'!H22="〇",3,0)</f>
        <v>0</v>
      </c>
      <c r="P25">
        <f t="shared" si="3"/>
        <v>0</v>
      </c>
      <c r="T25">
        <v>10</v>
      </c>
      <c r="U25">
        <v>7</v>
      </c>
      <c r="V25">
        <v>8</v>
      </c>
      <c r="W25">
        <v>3</v>
      </c>
      <c r="X25">
        <v>5</v>
      </c>
      <c r="Y25">
        <v>2</v>
      </c>
      <c r="Z25" t="s">
        <v>363</v>
      </c>
      <c r="AB25" t="str">
        <f t="shared" si="4"/>
        <v/>
      </c>
      <c r="AC25" t="str">
        <f t="shared" si="5"/>
        <v/>
      </c>
      <c r="AD25" t="str">
        <f t="shared" si="6"/>
        <v/>
      </c>
      <c r="AE25">
        <f t="shared" si="7"/>
        <v>0</v>
      </c>
      <c r="AF25">
        <f t="shared" si="8"/>
        <v>0</v>
      </c>
      <c r="AG25">
        <f t="shared" si="9"/>
        <v>0</v>
      </c>
    </row>
    <row r="26" spans="1:33" ht="18.75" customHeight="1" x14ac:dyDescent="0.45">
      <c r="A26" s="72"/>
      <c r="B26" s="73"/>
      <c r="C26" s="18">
        <f>'記入欄（成長の記録）'!D23</f>
        <v>3</v>
      </c>
      <c r="D26" s="18">
        <f>'記入欄（成長の記録）'!A23</f>
        <v>21</v>
      </c>
      <c r="E26" s="3" t="str">
        <f>'記入欄（成長の記録）'!E23</f>
        <v>台をきれいに拭ける。</v>
      </c>
      <c r="F26" s="42">
        <f t="shared" si="0"/>
        <v>12.04</v>
      </c>
      <c r="G26" s="42">
        <f t="shared" si="1"/>
        <v>9.0299999999999994</v>
      </c>
      <c r="H26" s="42">
        <f t="shared" si="2"/>
        <v>5.0199999999999996</v>
      </c>
      <c r="I26">
        <f t="shared" si="10"/>
        <v>1.9699999999999989</v>
      </c>
      <c r="J26">
        <f t="shared" si="12"/>
        <v>1</v>
      </c>
      <c r="K26">
        <f t="shared" si="11"/>
        <v>0</v>
      </c>
      <c r="L26" s="8" t="s">
        <v>53</v>
      </c>
      <c r="M26">
        <f>IF('記入欄（成長の記録）'!F23="〇",1,0)</f>
        <v>0</v>
      </c>
      <c r="N26">
        <f>IF('記入欄（成長の記録）'!G23="〇",2,0)</f>
        <v>0</v>
      </c>
      <c r="O26">
        <f>IF('記入欄（成長の記録）'!H23="〇",3,0)</f>
        <v>0</v>
      </c>
      <c r="P26">
        <f t="shared" si="3"/>
        <v>0</v>
      </c>
      <c r="T26">
        <v>12</v>
      </c>
      <c r="U26">
        <v>4</v>
      </c>
      <c r="V26">
        <v>9</v>
      </c>
      <c r="W26">
        <v>3</v>
      </c>
      <c r="X26">
        <v>5</v>
      </c>
      <c r="Y26">
        <v>2</v>
      </c>
      <c r="Z26" t="s">
        <v>364</v>
      </c>
      <c r="AB26" t="str">
        <f t="shared" si="4"/>
        <v/>
      </c>
      <c r="AC26" t="str">
        <f t="shared" si="5"/>
        <v/>
      </c>
      <c r="AD26" t="str">
        <f t="shared" si="6"/>
        <v/>
      </c>
      <c r="AE26">
        <f t="shared" si="7"/>
        <v>0</v>
      </c>
      <c r="AF26">
        <f t="shared" si="8"/>
        <v>0</v>
      </c>
      <c r="AG26">
        <f t="shared" si="9"/>
        <v>0</v>
      </c>
    </row>
    <row r="27" spans="1:33" ht="37.5" customHeight="1" x14ac:dyDescent="0.45">
      <c r="A27" s="72" t="s">
        <v>97</v>
      </c>
      <c r="B27" s="73" t="s">
        <v>98</v>
      </c>
      <c r="C27" s="18">
        <f>'記入欄（成長の記録）'!D24</f>
        <v>1</v>
      </c>
      <c r="D27" s="18">
        <f>'記入欄（成長の記録）'!A24</f>
        <v>22</v>
      </c>
      <c r="E27" s="3" t="str">
        <f>'記入欄（成長の記録）'!E24</f>
        <v>排泄を失敗したことに対して不快感をもつ。</v>
      </c>
      <c r="F27" s="42">
        <f t="shared" si="0"/>
        <v>8.09</v>
      </c>
      <c r="G27" s="42">
        <f t="shared" si="1"/>
        <v>7.09</v>
      </c>
      <c r="H27" s="42">
        <f t="shared" si="2"/>
        <v>2.11</v>
      </c>
      <c r="I27" t="e">
        <f>IF(OR(F27="",F27=0),"",F27-$AB$154)</f>
        <v>#DIV/0!</v>
      </c>
      <c r="J27" t="e">
        <f>IF(OR(G27="",G27=0),"",G27-$AC$154)</f>
        <v>#DIV/0!</v>
      </c>
      <c r="K27" t="e">
        <f>IF(OR(H27="",H27=0),"",H27-$AD$154)</f>
        <v>#DIV/0!</v>
      </c>
      <c r="L27" s="8" t="s">
        <v>53</v>
      </c>
      <c r="M27">
        <f>IF('記入欄（成長の記録）'!F24="〇",1,0)</f>
        <v>0</v>
      </c>
      <c r="N27">
        <f>IF('記入欄（成長の記録）'!G24="〇",2,0)</f>
        <v>0</v>
      </c>
      <c r="O27">
        <f>IF('記入欄（成長の記録）'!H24="〇",3,0)</f>
        <v>0</v>
      </c>
      <c r="P27">
        <f t="shared" si="3"/>
        <v>0</v>
      </c>
      <c r="Q27" t="str">
        <f>IF(P28&gt;2,D28,IF(P27&gt;2,D27,"a"))</f>
        <v>a</v>
      </c>
      <c r="R27">
        <f>IF(P27&lt;3,D27,IF(P28&lt;3,D28,"b"))</f>
        <v>22</v>
      </c>
      <c r="T27">
        <v>8</v>
      </c>
      <c r="U27">
        <v>9</v>
      </c>
      <c r="V27">
        <v>7</v>
      </c>
      <c r="W27">
        <v>9</v>
      </c>
      <c r="X27">
        <v>2</v>
      </c>
      <c r="Y27">
        <v>11</v>
      </c>
      <c r="Z27" t="s">
        <v>362</v>
      </c>
      <c r="AB27" t="str">
        <f t="shared" si="4"/>
        <v/>
      </c>
      <c r="AC27" t="str">
        <f t="shared" si="5"/>
        <v/>
      </c>
      <c r="AD27" t="str">
        <f t="shared" si="6"/>
        <v/>
      </c>
      <c r="AE27">
        <f t="shared" si="7"/>
        <v>0</v>
      </c>
      <c r="AF27">
        <f t="shared" si="8"/>
        <v>0</v>
      </c>
      <c r="AG27">
        <f t="shared" si="9"/>
        <v>0</v>
      </c>
    </row>
    <row r="28" spans="1:33" x14ac:dyDescent="0.45">
      <c r="A28" s="72"/>
      <c r="B28" s="73"/>
      <c r="C28" s="18">
        <f>'記入欄（成長の記録）'!D25</f>
        <v>2</v>
      </c>
      <c r="D28" s="18">
        <f>'記入欄（成長の記録）'!A25</f>
        <v>23</v>
      </c>
      <c r="E28" s="3" t="str">
        <f>'記入欄（成長の記録）'!E25</f>
        <v>排泄を失敗した時は着替える。</v>
      </c>
      <c r="F28" s="42">
        <f t="shared" si="0"/>
        <v>10.07</v>
      </c>
      <c r="G28" s="42">
        <f t="shared" si="1"/>
        <v>9.0399999999999991</v>
      </c>
      <c r="H28" s="42">
        <f t="shared" si="2"/>
        <v>3.04</v>
      </c>
      <c r="I28">
        <f t="shared" si="10"/>
        <v>1.9800000000000004</v>
      </c>
      <c r="J28">
        <f t="shared" si="12"/>
        <v>1.9499999999999993</v>
      </c>
      <c r="K28">
        <f t="shared" si="11"/>
        <v>0.93000000000000016</v>
      </c>
      <c r="L28" s="8" t="s">
        <v>53</v>
      </c>
      <c r="M28">
        <f>IF('記入欄（成長の記録）'!F25="〇",1,0)</f>
        <v>0</v>
      </c>
      <c r="N28">
        <f>IF('記入欄（成長の記録）'!G25="〇",2,0)</f>
        <v>0</v>
      </c>
      <c r="O28">
        <f>IF('記入欄（成長の記録）'!H25="〇",3,0)</f>
        <v>0</v>
      </c>
      <c r="P28">
        <f t="shared" si="3"/>
        <v>0</v>
      </c>
      <c r="T28">
        <v>10</v>
      </c>
      <c r="U28">
        <v>7</v>
      </c>
      <c r="V28">
        <v>9</v>
      </c>
      <c r="W28">
        <v>4</v>
      </c>
      <c r="X28">
        <v>3</v>
      </c>
      <c r="Y28">
        <v>4</v>
      </c>
      <c r="Z28" t="s">
        <v>363</v>
      </c>
      <c r="AB28" t="str">
        <f t="shared" si="4"/>
        <v/>
      </c>
      <c r="AC28" t="str">
        <f t="shared" si="5"/>
        <v/>
      </c>
      <c r="AD28" t="str">
        <f t="shared" si="6"/>
        <v/>
      </c>
      <c r="AE28">
        <f t="shared" si="7"/>
        <v>0</v>
      </c>
      <c r="AF28">
        <f t="shared" si="8"/>
        <v>0</v>
      </c>
      <c r="AG28">
        <f t="shared" si="9"/>
        <v>0</v>
      </c>
    </row>
    <row r="29" spans="1:33" x14ac:dyDescent="0.45">
      <c r="A29" s="72"/>
      <c r="B29" s="73" t="s">
        <v>101</v>
      </c>
      <c r="C29" s="18">
        <f>'記入欄（成長の記録）'!D26</f>
        <v>1</v>
      </c>
      <c r="D29" s="18">
        <f>'記入欄（成長の記録）'!A26</f>
        <v>24</v>
      </c>
      <c r="E29" s="3" t="str">
        <f>'記入欄（成長の記録）'!E26</f>
        <v>便所で用を足せる。</v>
      </c>
      <c r="F29" s="42">
        <f t="shared" si="0"/>
        <v>8.02</v>
      </c>
      <c r="G29" s="42">
        <f t="shared" si="1"/>
        <v>7.04</v>
      </c>
      <c r="H29" s="42">
        <f t="shared" si="2"/>
        <v>2.0699999999999998</v>
      </c>
      <c r="I29" t="e">
        <f>IF(OR(F29="",F29=0),"",F29-$AB$154)</f>
        <v>#DIV/0!</v>
      </c>
      <c r="J29" t="e">
        <f>IF(OR(G29="",G29=0),"",G29-$AC$154)</f>
        <v>#DIV/0!</v>
      </c>
      <c r="K29" t="e">
        <f>IF(OR(H29="",H29=0),"",H29-$AD$154)</f>
        <v>#DIV/0!</v>
      </c>
      <c r="L29" s="8" t="s">
        <v>53</v>
      </c>
      <c r="M29">
        <f>IF('記入欄（成長の記録）'!F26="〇",1,0)</f>
        <v>0</v>
      </c>
      <c r="N29">
        <f>IF('記入欄（成長の記録）'!G26="〇",2,0)</f>
        <v>0</v>
      </c>
      <c r="O29">
        <f>IF('記入欄（成長の記録）'!H26="〇",3,0)</f>
        <v>0</v>
      </c>
      <c r="P29">
        <f t="shared" si="3"/>
        <v>0</v>
      </c>
      <c r="Q29" t="str">
        <f>IF(P30&gt;2,D30,IF(P29&gt;2,D29,"a"))</f>
        <v>a</v>
      </c>
      <c r="R29">
        <f>IF(P29&lt;3,D29,IF(P30&lt;3,D30,"b"))</f>
        <v>24</v>
      </c>
      <c r="T29">
        <v>8</v>
      </c>
      <c r="U29">
        <v>2</v>
      </c>
      <c r="V29">
        <v>7</v>
      </c>
      <c r="W29">
        <v>4</v>
      </c>
      <c r="X29">
        <v>2</v>
      </c>
      <c r="Y29">
        <v>7</v>
      </c>
      <c r="Z29" t="s">
        <v>362</v>
      </c>
      <c r="AB29" t="str">
        <f t="shared" si="4"/>
        <v/>
      </c>
      <c r="AC29" t="str">
        <f t="shared" si="5"/>
        <v/>
      </c>
      <c r="AD29" t="str">
        <f t="shared" si="6"/>
        <v/>
      </c>
      <c r="AE29">
        <f t="shared" si="7"/>
        <v>0</v>
      </c>
      <c r="AF29">
        <f t="shared" si="8"/>
        <v>0</v>
      </c>
      <c r="AG29">
        <f t="shared" si="9"/>
        <v>0</v>
      </c>
    </row>
    <row r="30" spans="1:33" ht="18.75" customHeight="1" x14ac:dyDescent="0.45">
      <c r="A30" s="72"/>
      <c r="B30" s="73"/>
      <c r="C30" s="18">
        <f>'記入欄（成長の記録）'!D27</f>
        <v>2</v>
      </c>
      <c r="D30" s="18">
        <f>'記入欄（成長の記録）'!A27</f>
        <v>25</v>
      </c>
      <c r="E30" s="3" t="str">
        <f>'記入欄（成長の記録）'!E27</f>
        <v>正しい位置と姿勢で便器の中に小便ができる。</v>
      </c>
      <c r="F30" s="42">
        <f t="shared" si="0"/>
        <v>9.0299999999999994</v>
      </c>
      <c r="G30" s="42">
        <f t="shared" si="1"/>
        <v>7.07</v>
      </c>
      <c r="H30" s="42">
        <f t="shared" si="2"/>
        <v>2.04</v>
      </c>
      <c r="I30">
        <f t="shared" si="10"/>
        <v>1.0099999999999998</v>
      </c>
      <c r="J30">
        <f t="shared" si="12"/>
        <v>3.0000000000000249E-2</v>
      </c>
      <c r="K30">
        <f t="shared" si="11"/>
        <v>-2.9999999999999805E-2</v>
      </c>
      <c r="L30" s="8" t="s">
        <v>53</v>
      </c>
      <c r="M30">
        <f>IF('記入欄（成長の記録）'!F27="〇",1,0)</f>
        <v>0</v>
      </c>
      <c r="N30">
        <f>IF('記入欄（成長の記録）'!G27="〇",2,0)</f>
        <v>0</v>
      </c>
      <c r="O30">
        <f>IF('記入欄（成長の記録）'!H27="〇",3,0)</f>
        <v>0</v>
      </c>
      <c r="P30">
        <f t="shared" si="3"/>
        <v>0</v>
      </c>
      <c r="T30">
        <v>9</v>
      </c>
      <c r="U30">
        <v>3</v>
      </c>
      <c r="V30">
        <v>7</v>
      </c>
      <c r="W30">
        <v>7</v>
      </c>
      <c r="X30">
        <v>2</v>
      </c>
      <c r="Y30">
        <v>4</v>
      </c>
      <c r="Z30" t="s">
        <v>363</v>
      </c>
      <c r="AB30" t="str">
        <f t="shared" si="4"/>
        <v/>
      </c>
      <c r="AC30" t="str">
        <f t="shared" si="5"/>
        <v/>
      </c>
      <c r="AD30" t="str">
        <f t="shared" si="6"/>
        <v/>
      </c>
      <c r="AE30">
        <f t="shared" si="7"/>
        <v>0</v>
      </c>
      <c r="AF30">
        <f t="shared" si="8"/>
        <v>0</v>
      </c>
      <c r="AG30">
        <f t="shared" si="9"/>
        <v>0</v>
      </c>
    </row>
    <row r="31" spans="1:33" x14ac:dyDescent="0.45">
      <c r="A31" s="72"/>
      <c r="B31" s="73" t="s">
        <v>104</v>
      </c>
      <c r="C31" s="18">
        <f>'記入欄（成長の記録）'!D28</f>
        <v>1</v>
      </c>
      <c r="D31" s="18">
        <f>'記入欄（成長の記録）'!A28</f>
        <v>26</v>
      </c>
      <c r="E31" s="3" t="str">
        <f>'記入欄（成長の記録）'!E28</f>
        <v>便所で用が足せる。</v>
      </c>
      <c r="F31" s="42">
        <f t="shared" si="0"/>
        <v>8.02</v>
      </c>
      <c r="G31" s="42">
        <f t="shared" si="1"/>
        <v>7.06</v>
      </c>
      <c r="H31" s="42">
        <f t="shared" si="2"/>
        <v>3.01</v>
      </c>
      <c r="I31" t="e">
        <f>IF(OR(F31="",F31=0),"",F31-$AB$154)</f>
        <v>#DIV/0!</v>
      </c>
      <c r="J31" t="e">
        <f>IF(OR(G31="",G31=0),"",G31-$AC$154)</f>
        <v>#DIV/0!</v>
      </c>
      <c r="K31" t="e">
        <f>IF(OR(H31="",H31=0),"",H31-$AD$154)</f>
        <v>#DIV/0!</v>
      </c>
      <c r="L31" s="8" t="s">
        <v>53</v>
      </c>
      <c r="M31">
        <f>IF('記入欄（成長の記録）'!F28="〇",1,0)</f>
        <v>0</v>
      </c>
      <c r="N31">
        <f>IF('記入欄（成長の記録）'!G28="〇",2,0)</f>
        <v>0</v>
      </c>
      <c r="O31">
        <f>IF('記入欄（成長の記録）'!H28="〇",3,0)</f>
        <v>0</v>
      </c>
      <c r="P31">
        <f t="shared" si="3"/>
        <v>0</v>
      </c>
      <c r="Q31" t="str">
        <f>IF(P34&gt;2,D34,IF(P33&gt;2,D33,IF(P32&gt;2,D32,IF(P31&gt;2,D31,"a"))))</f>
        <v>a</v>
      </c>
      <c r="R31">
        <f>IF(P31&lt;3,D31,IF(P32&lt;3,D32,IF(P33&lt;3,D33,"b")))</f>
        <v>26</v>
      </c>
      <c r="T31">
        <v>8</v>
      </c>
      <c r="U31">
        <v>2</v>
      </c>
      <c r="V31">
        <v>7</v>
      </c>
      <c r="W31">
        <v>6</v>
      </c>
      <c r="X31">
        <v>3</v>
      </c>
      <c r="Y31">
        <v>1</v>
      </c>
      <c r="Z31" t="s">
        <v>362</v>
      </c>
      <c r="AB31" t="str">
        <f t="shared" si="4"/>
        <v/>
      </c>
      <c r="AC31" t="str">
        <f t="shared" si="5"/>
        <v/>
      </c>
      <c r="AD31" t="str">
        <f t="shared" si="6"/>
        <v/>
      </c>
      <c r="AE31">
        <f t="shared" si="7"/>
        <v>0</v>
      </c>
      <c r="AF31">
        <f t="shared" si="8"/>
        <v>0</v>
      </c>
      <c r="AG31">
        <f t="shared" si="9"/>
        <v>0</v>
      </c>
    </row>
    <row r="32" spans="1:33" x14ac:dyDescent="0.45">
      <c r="A32" s="72"/>
      <c r="B32" s="73"/>
      <c r="C32" s="18">
        <f>'記入欄（成長の記録）'!D29</f>
        <v>2</v>
      </c>
      <c r="D32" s="18">
        <f>'記入欄（成長の記録）'!A29</f>
        <v>27</v>
      </c>
      <c r="E32" s="3" t="str">
        <f>'記入欄（成長の記録）'!E29</f>
        <v>便意を感じ人に伝えることができる。</v>
      </c>
      <c r="F32" s="42">
        <f t="shared" si="0"/>
        <v>9.0299999999999994</v>
      </c>
      <c r="G32" s="42">
        <f t="shared" si="1"/>
        <v>8.0399999999999991</v>
      </c>
      <c r="H32" s="42">
        <f t="shared" si="2"/>
        <v>3.01</v>
      </c>
      <c r="I32">
        <f t="shared" si="10"/>
        <v>1.0099999999999998</v>
      </c>
      <c r="J32">
        <f t="shared" si="12"/>
        <v>0.97999999999999954</v>
      </c>
      <c r="K32">
        <f t="shared" si="11"/>
        <v>0</v>
      </c>
      <c r="L32" s="8" t="s">
        <v>65</v>
      </c>
      <c r="M32">
        <f>IF('記入欄（成長の記録）'!F29="〇",1,0)</f>
        <v>0</v>
      </c>
      <c r="N32">
        <f>IF('記入欄（成長の記録）'!G29="〇",2,0)</f>
        <v>0</v>
      </c>
      <c r="O32">
        <f>IF('記入欄（成長の記録）'!H29="〇",3,0)</f>
        <v>0</v>
      </c>
      <c r="P32">
        <f t="shared" si="3"/>
        <v>0</v>
      </c>
      <c r="T32">
        <v>9</v>
      </c>
      <c r="U32">
        <v>3</v>
      </c>
      <c r="V32">
        <v>8</v>
      </c>
      <c r="W32">
        <v>4</v>
      </c>
      <c r="X32">
        <v>3</v>
      </c>
      <c r="Y32">
        <v>1</v>
      </c>
      <c r="Z32" t="s">
        <v>362</v>
      </c>
      <c r="AB32" t="str">
        <f t="shared" si="4"/>
        <v/>
      </c>
      <c r="AC32" t="str">
        <f t="shared" si="5"/>
        <v/>
      </c>
      <c r="AD32" t="str">
        <f t="shared" si="6"/>
        <v/>
      </c>
      <c r="AE32">
        <f t="shared" si="7"/>
        <v>0</v>
      </c>
      <c r="AF32">
        <f t="shared" si="8"/>
        <v>0</v>
      </c>
      <c r="AG32">
        <f t="shared" si="9"/>
        <v>0</v>
      </c>
    </row>
    <row r="33" spans="1:33" x14ac:dyDescent="0.45">
      <c r="A33" s="72"/>
      <c r="B33" s="73"/>
      <c r="C33" s="18">
        <f>'記入欄（成長の記録）'!D30</f>
        <v>3</v>
      </c>
      <c r="D33" s="18">
        <f>'記入欄（成長の記録）'!A30</f>
        <v>28</v>
      </c>
      <c r="E33" s="3" t="str">
        <f>'記入欄（成長の記録）'!E30</f>
        <v>毎朝用便する。</v>
      </c>
      <c r="F33" s="42">
        <f t="shared" si="0"/>
        <v>10.06</v>
      </c>
      <c r="G33" s="42">
        <f t="shared" si="1"/>
        <v>9.09</v>
      </c>
      <c r="H33" s="42">
        <f t="shared" si="2"/>
        <v>5.08</v>
      </c>
      <c r="I33">
        <f t="shared" si="10"/>
        <v>1.0300000000000011</v>
      </c>
      <c r="J33">
        <f t="shared" si="12"/>
        <v>1.0500000000000007</v>
      </c>
      <c r="K33">
        <f t="shared" si="11"/>
        <v>2.0700000000000003</v>
      </c>
      <c r="L33" s="8" t="s">
        <v>65</v>
      </c>
      <c r="M33">
        <f>IF('記入欄（成長の記録）'!F30="〇",1,0)</f>
        <v>0</v>
      </c>
      <c r="N33">
        <f>IF('記入欄（成長の記録）'!G30="〇",2,0)</f>
        <v>0</v>
      </c>
      <c r="O33">
        <f>IF('記入欄（成長の記録）'!H30="〇",3,0)</f>
        <v>0</v>
      </c>
      <c r="P33">
        <f t="shared" si="3"/>
        <v>0</v>
      </c>
      <c r="T33">
        <v>10</v>
      </c>
      <c r="U33">
        <v>6</v>
      </c>
      <c r="V33">
        <v>9</v>
      </c>
      <c r="W33">
        <v>9</v>
      </c>
      <c r="X33">
        <v>5</v>
      </c>
      <c r="Y33">
        <v>8</v>
      </c>
      <c r="Z33" t="s">
        <v>363</v>
      </c>
      <c r="AB33" t="str">
        <f t="shared" si="4"/>
        <v/>
      </c>
      <c r="AC33" t="str">
        <f t="shared" si="5"/>
        <v/>
      </c>
      <c r="AD33" t="str">
        <f t="shared" si="6"/>
        <v/>
      </c>
      <c r="AE33">
        <f t="shared" si="7"/>
        <v>0</v>
      </c>
      <c r="AF33">
        <f t="shared" si="8"/>
        <v>0</v>
      </c>
      <c r="AG33">
        <f t="shared" si="9"/>
        <v>0</v>
      </c>
    </row>
    <row r="34" spans="1:33" ht="18.75" customHeight="1" x14ac:dyDescent="0.45">
      <c r="A34" s="72"/>
      <c r="B34" s="73" t="s">
        <v>108</v>
      </c>
      <c r="C34" s="18">
        <f>'記入欄（成長の記録）'!D31</f>
        <v>1</v>
      </c>
      <c r="D34" s="18">
        <f>'記入欄（成長の記録）'!A31</f>
        <v>29</v>
      </c>
      <c r="E34" s="3" t="str">
        <f>'記入欄（成長の記録）'!E31</f>
        <v>用便後の手洗いができる。</v>
      </c>
      <c r="F34" s="42">
        <f t="shared" si="0"/>
        <v>9.11</v>
      </c>
      <c r="G34" s="42">
        <f t="shared" si="1"/>
        <v>7.08</v>
      </c>
      <c r="H34" s="42">
        <f t="shared" si="2"/>
        <v>5.0199999999999996</v>
      </c>
      <c r="I34" t="e">
        <f>IF(OR(F34="",F34=0),"",F34-$AB$154)</f>
        <v>#DIV/0!</v>
      </c>
      <c r="J34" t="e">
        <f>IF(OR(G34="",G34=0),"",G34-$AC$154)</f>
        <v>#DIV/0!</v>
      </c>
      <c r="K34" t="e">
        <f>IF(OR(H34="",H34=0),"",H34-$AD$154)</f>
        <v>#DIV/0!</v>
      </c>
      <c r="L34" s="8" t="s">
        <v>53</v>
      </c>
      <c r="M34">
        <f>IF('記入欄（成長の記録）'!F31="〇",1,0)</f>
        <v>0</v>
      </c>
      <c r="N34">
        <f>IF('記入欄（成長の記録）'!G31="〇",2,0)</f>
        <v>0</v>
      </c>
      <c r="O34">
        <f>IF('記入欄（成長の記録）'!H31="〇",3,0)</f>
        <v>0</v>
      </c>
      <c r="P34">
        <f t="shared" si="3"/>
        <v>0</v>
      </c>
      <c r="Q34" t="str">
        <f>IF(P37&gt;2,D37,IF(P36&gt;2,D36,IF(P35&gt;2,D35,IF(P34&gt;2,D34,"a"))))</f>
        <v>a</v>
      </c>
      <c r="R34">
        <f>IF(P34&lt;3,D34,IF(P35&lt;3,D35,IF(P36&lt;3,D36,"b")))</f>
        <v>29</v>
      </c>
      <c r="T34">
        <v>9</v>
      </c>
      <c r="U34">
        <v>11</v>
      </c>
      <c r="V34">
        <v>7</v>
      </c>
      <c r="W34">
        <v>8</v>
      </c>
      <c r="X34">
        <v>5</v>
      </c>
      <c r="Y34">
        <v>2</v>
      </c>
      <c r="Z34" t="s">
        <v>362</v>
      </c>
      <c r="AB34" t="str">
        <f t="shared" si="4"/>
        <v/>
      </c>
      <c r="AC34" t="str">
        <f t="shared" si="5"/>
        <v/>
      </c>
      <c r="AD34" t="str">
        <f t="shared" si="6"/>
        <v/>
      </c>
      <c r="AE34">
        <f t="shared" si="7"/>
        <v>0</v>
      </c>
      <c r="AF34">
        <f t="shared" si="8"/>
        <v>0</v>
      </c>
      <c r="AG34">
        <f t="shared" si="9"/>
        <v>0</v>
      </c>
    </row>
    <row r="35" spans="1:33" x14ac:dyDescent="0.45">
      <c r="A35" s="72"/>
      <c r="B35" s="73"/>
      <c r="C35" s="18">
        <f>'記入欄（成長の記録）'!D32</f>
        <v>2</v>
      </c>
      <c r="D35" s="18">
        <f>'記入欄（成長の記録）'!A32</f>
        <v>30</v>
      </c>
      <c r="E35" s="3" t="str">
        <f>'記入欄（成長の記録）'!E32</f>
        <v>公衆便所を使うことができる。</v>
      </c>
      <c r="F35" s="42">
        <f t="shared" si="0"/>
        <v>11.07</v>
      </c>
      <c r="G35" s="42">
        <f t="shared" si="1"/>
        <v>9.08</v>
      </c>
      <c r="H35" s="42">
        <f t="shared" si="2"/>
        <v>6.05</v>
      </c>
      <c r="I35">
        <f t="shared" si="10"/>
        <v>1.9600000000000009</v>
      </c>
      <c r="J35">
        <f t="shared" si="12"/>
        <v>2</v>
      </c>
      <c r="K35">
        <f t="shared" si="11"/>
        <v>1.0300000000000002</v>
      </c>
      <c r="L35" s="8" t="s">
        <v>53</v>
      </c>
      <c r="M35">
        <f>IF('記入欄（成長の記録）'!F32="〇",1,0)</f>
        <v>0</v>
      </c>
      <c r="N35">
        <f>IF('記入欄（成長の記録）'!G32="〇",2,0)</f>
        <v>0</v>
      </c>
      <c r="O35">
        <f>IF('記入欄（成長の記録）'!H32="〇",3,0)</f>
        <v>0</v>
      </c>
      <c r="P35">
        <f t="shared" si="3"/>
        <v>0</v>
      </c>
      <c r="T35">
        <v>11</v>
      </c>
      <c r="U35">
        <v>7</v>
      </c>
      <c r="V35">
        <v>9</v>
      </c>
      <c r="W35">
        <v>8</v>
      </c>
      <c r="X35">
        <v>6</v>
      </c>
      <c r="Y35">
        <v>5</v>
      </c>
      <c r="Z35" t="s">
        <v>363</v>
      </c>
      <c r="AB35" t="str">
        <f t="shared" si="4"/>
        <v/>
      </c>
      <c r="AC35" t="str">
        <f t="shared" si="5"/>
        <v/>
      </c>
      <c r="AD35" t="str">
        <f t="shared" si="6"/>
        <v/>
      </c>
      <c r="AE35">
        <f t="shared" si="7"/>
        <v>0</v>
      </c>
      <c r="AF35">
        <f t="shared" si="8"/>
        <v>0</v>
      </c>
      <c r="AG35">
        <f t="shared" si="9"/>
        <v>0</v>
      </c>
    </row>
    <row r="36" spans="1:33" x14ac:dyDescent="0.45">
      <c r="A36" s="72"/>
      <c r="B36" s="73"/>
      <c r="C36" s="18">
        <f>'記入欄（成長の記録）'!D33</f>
        <v>3</v>
      </c>
      <c r="D36" s="18">
        <f>'記入欄（成長の記録）'!A33</f>
        <v>31</v>
      </c>
      <c r="E36" s="3" t="str">
        <f>'記入欄（成長の記録）'!E33</f>
        <v>便所の後始末が正しくできる。</v>
      </c>
      <c r="F36" s="42">
        <f t="shared" si="0"/>
        <v>12.08</v>
      </c>
      <c r="G36" s="42">
        <f t="shared" si="1"/>
        <v>10.039999999999999</v>
      </c>
      <c r="H36" s="42">
        <f t="shared" si="2"/>
        <v>6.02</v>
      </c>
      <c r="I36">
        <f t="shared" si="10"/>
        <v>1.0099999999999998</v>
      </c>
      <c r="J36">
        <f t="shared" si="12"/>
        <v>0.95999999999999908</v>
      </c>
      <c r="K36">
        <f t="shared" si="11"/>
        <v>-3.0000000000000249E-2</v>
      </c>
      <c r="L36" s="8" t="s">
        <v>53</v>
      </c>
      <c r="M36">
        <f>IF('記入欄（成長の記録）'!F33="〇",1,0)</f>
        <v>0</v>
      </c>
      <c r="N36">
        <f>IF('記入欄（成長の記録）'!G33="〇",2,0)</f>
        <v>0</v>
      </c>
      <c r="O36">
        <f>IF('記入欄（成長の記録）'!H33="〇",3,0)</f>
        <v>0</v>
      </c>
      <c r="P36">
        <f t="shared" si="3"/>
        <v>0</v>
      </c>
      <c r="T36">
        <v>12</v>
      </c>
      <c r="U36">
        <v>8</v>
      </c>
      <c r="V36">
        <v>10</v>
      </c>
      <c r="W36">
        <v>4</v>
      </c>
      <c r="X36">
        <v>6</v>
      </c>
      <c r="Y36">
        <v>2</v>
      </c>
      <c r="Z36" t="s">
        <v>364</v>
      </c>
      <c r="AB36" t="str">
        <f t="shared" si="4"/>
        <v/>
      </c>
      <c r="AC36" t="str">
        <f t="shared" si="5"/>
        <v/>
      </c>
      <c r="AD36" t="str">
        <f t="shared" si="6"/>
        <v/>
      </c>
      <c r="AE36">
        <f t="shared" si="7"/>
        <v>0</v>
      </c>
      <c r="AF36">
        <f t="shared" si="8"/>
        <v>0</v>
      </c>
      <c r="AG36">
        <f t="shared" si="9"/>
        <v>0</v>
      </c>
    </row>
    <row r="37" spans="1:33" x14ac:dyDescent="0.45">
      <c r="A37" s="72"/>
      <c r="B37" s="73" t="s">
        <v>112</v>
      </c>
      <c r="C37" s="18">
        <f>'記入欄（成長の記録）'!D34</f>
        <v>1</v>
      </c>
      <c r="D37" s="18">
        <f>'記入欄（成長の記録）'!A34</f>
        <v>32</v>
      </c>
      <c r="E37" s="3" t="str">
        <f>'記入欄（成長の記録）'!E34</f>
        <v>ちり紙、ハンカチを携行する。</v>
      </c>
      <c r="F37" s="42">
        <f t="shared" si="0"/>
        <v>11.07</v>
      </c>
      <c r="G37" s="42">
        <f t="shared" si="1"/>
        <v>12.11</v>
      </c>
      <c r="H37" s="42">
        <f t="shared" si="2"/>
        <v>7.11</v>
      </c>
      <c r="I37" t="e">
        <f>IF(OR(F37="",F37=0),"",F37-$AB$154)</f>
        <v>#DIV/0!</v>
      </c>
      <c r="J37" t="e">
        <f>IF(OR(G37="",G37=0),"",G37-$AC$154)</f>
        <v>#DIV/0!</v>
      </c>
      <c r="K37" t="e">
        <f>IF(OR(H37="",H37=0),"",H37-$AD$154)</f>
        <v>#DIV/0!</v>
      </c>
      <c r="L37" s="8" t="s">
        <v>53</v>
      </c>
      <c r="M37">
        <f>IF('記入欄（成長の記録）'!F34="〇",1,0)</f>
        <v>0</v>
      </c>
      <c r="N37">
        <f>IF('記入欄（成長の記録）'!G34="〇",2,0)</f>
        <v>0</v>
      </c>
      <c r="O37">
        <f>IF('記入欄（成長の記録）'!H34="〇",3,0)</f>
        <v>0</v>
      </c>
      <c r="P37">
        <f t="shared" si="3"/>
        <v>0</v>
      </c>
      <c r="Q37" t="str">
        <f>IF(P40&gt;2,D40,IF(P39&gt;2,D39,IF(P38&gt;2,D38,IF(P37&gt;2,D37,"a"))))</f>
        <v>a</v>
      </c>
      <c r="R37">
        <f>IF(P37&lt;3,D37,IF(P38&lt;3,D38,IF(P39&lt;3,D39,"b")))</f>
        <v>32</v>
      </c>
      <c r="T37">
        <v>11</v>
      </c>
      <c r="U37">
        <v>7</v>
      </c>
      <c r="V37">
        <v>12</v>
      </c>
      <c r="W37">
        <v>11</v>
      </c>
      <c r="X37">
        <v>7</v>
      </c>
      <c r="Y37">
        <v>11</v>
      </c>
      <c r="Z37" t="s">
        <v>364</v>
      </c>
      <c r="AB37" t="str">
        <f t="shared" si="4"/>
        <v/>
      </c>
      <c r="AC37" t="str">
        <f t="shared" si="5"/>
        <v/>
      </c>
      <c r="AD37" t="str">
        <f t="shared" si="6"/>
        <v/>
      </c>
      <c r="AE37">
        <f t="shared" si="7"/>
        <v>0</v>
      </c>
      <c r="AF37">
        <f t="shared" si="8"/>
        <v>0</v>
      </c>
      <c r="AG37">
        <f t="shared" si="9"/>
        <v>0</v>
      </c>
    </row>
    <row r="38" spans="1:33" ht="18.75" customHeight="1" x14ac:dyDescent="0.45">
      <c r="A38" s="72"/>
      <c r="B38" s="73"/>
      <c r="C38" s="18">
        <f>'記入欄（成長の記録）'!D35</f>
        <v>2</v>
      </c>
      <c r="D38" s="18">
        <f>'記入欄（成長の記録）'!A35</f>
        <v>33</v>
      </c>
      <c r="E38" s="3" t="str">
        <f>'記入欄（成長の記録）'!E35</f>
        <v>生理が始まれば人に伝えることができる。</v>
      </c>
      <c r="F38" s="42">
        <f t="shared" si="0"/>
        <v>13.09</v>
      </c>
      <c r="G38" s="42">
        <f t="shared" si="1"/>
        <v>14.05</v>
      </c>
      <c r="H38" s="42">
        <f t="shared" si="2"/>
        <v>9.01</v>
      </c>
      <c r="I38">
        <f t="shared" si="10"/>
        <v>2.0199999999999996</v>
      </c>
      <c r="J38">
        <f t="shared" si="12"/>
        <v>1.9400000000000013</v>
      </c>
      <c r="K38">
        <f t="shared" si="11"/>
        <v>1.8999999999999995</v>
      </c>
      <c r="L38" s="8" t="s">
        <v>50</v>
      </c>
      <c r="M38">
        <f>IF('記入欄（成長の記録）'!F35="〇",1,0)</f>
        <v>0</v>
      </c>
      <c r="N38">
        <f>IF('記入欄（成長の記録）'!G35="〇",2,0)</f>
        <v>0</v>
      </c>
      <c r="O38">
        <f>IF('記入欄（成長の記録）'!H35="〇",3,0)</f>
        <v>0</v>
      </c>
      <c r="P38">
        <f t="shared" si="3"/>
        <v>0</v>
      </c>
      <c r="T38">
        <v>13</v>
      </c>
      <c r="U38">
        <v>9</v>
      </c>
      <c r="V38">
        <v>14</v>
      </c>
      <c r="W38">
        <v>5</v>
      </c>
      <c r="X38">
        <v>9</v>
      </c>
      <c r="Y38">
        <v>1</v>
      </c>
      <c r="Z38" t="s">
        <v>394</v>
      </c>
      <c r="AB38" t="str">
        <f t="shared" si="4"/>
        <v/>
      </c>
      <c r="AC38" t="str">
        <f t="shared" si="5"/>
        <v/>
      </c>
      <c r="AD38" t="str">
        <f t="shared" si="6"/>
        <v/>
      </c>
      <c r="AE38">
        <f t="shared" si="7"/>
        <v>0</v>
      </c>
      <c r="AF38">
        <f t="shared" si="8"/>
        <v>0</v>
      </c>
      <c r="AG38">
        <f t="shared" si="9"/>
        <v>0</v>
      </c>
    </row>
    <row r="39" spans="1:33" ht="36" x14ac:dyDescent="0.45">
      <c r="A39" s="72"/>
      <c r="B39" s="73"/>
      <c r="C39" s="18">
        <f>'記入欄（成長の記録）'!D36</f>
        <v>3</v>
      </c>
      <c r="D39" s="18">
        <f>'記入欄（成長の記録）'!A36</f>
        <v>34</v>
      </c>
      <c r="E39" s="3" t="str">
        <f>'記入欄（成長の記録）'!E36</f>
        <v>所定の位置にナプキンの後始末ができる。</v>
      </c>
      <c r="F39" s="42">
        <f t="shared" si="0"/>
        <v>14.03</v>
      </c>
      <c r="G39" s="42">
        <f t="shared" si="1"/>
        <v>13.03</v>
      </c>
      <c r="H39" s="42">
        <f t="shared" si="2"/>
        <v>9.01</v>
      </c>
      <c r="I39">
        <f t="shared" si="10"/>
        <v>0.9399999999999995</v>
      </c>
      <c r="J39">
        <f t="shared" si="12"/>
        <v>-1.0200000000000014</v>
      </c>
      <c r="K39">
        <f t="shared" si="11"/>
        <v>0</v>
      </c>
      <c r="L39" s="8" t="s">
        <v>50</v>
      </c>
      <c r="M39">
        <f>IF('記入欄（成長の記録）'!F36="〇",1,0)</f>
        <v>0</v>
      </c>
      <c r="N39">
        <f>IF('記入欄（成長の記録）'!G36="〇",2,0)</f>
        <v>0</v>
      </c>
      <c r="O39">
        <f>IF('記入欄（成長の記録）'!H36="〇",3,0)</f>
        <v>0</v>
      </c>
      <c r="P39">
        <f t="shared" si="3"/>
        <v>0</v>
      </c>
      <c r="T39">
        <v>14</v>
      </c>
      <c r="U39">
        <v>3</v>
      </c>
      <c r="V39">
        <v>13</v>
      </c>
      <c r="W39">
        <v>3</v>
      </c>
      <c r="X39">
        <v>9</v>
      </c>
      <c r="Y39">
        <v>1</v>
      </c>
      <c r="Z39" t="s">
        <v>395</v>
      </c>
      <c r="AB39" t="str">
        <f t="shared" si="4"/>
        <v/>
      </c>
      <c r="AC39" t="str">
        <f t="shared" si="5"/>
        <v/>
      </c>
      <c r="AD39" t="str">
        <f t="shared" si="6"/>
        <v/>
      </c>
      <c r="AE39">
        <f t="shared" si="7"/>
        <v>0</v>
      </c>
      <c r="AF39">
        <f t="shared" si="8"/>
        <v>0</v>
      </c>
      <c r="AG39">
        <f t="shared" si="9"/>
        <v>0</v>
      </c>
    </row>
    <row r="40" spans="1:33" x14ac:dyDescent="0.45">
      <c r="A40" s="76" t="s">
        <v>116</v>
      </c>
      <c r="B40" s="73" t="s">
        <v>116</v>
      </c>
      <c r="C40" s="18">
        <f>'記入欄（成長の記録）'!D37</f>
        <v>1</v>
      </c>
      <c r="D40" s="18">
        <f>'記入欄（成長の記録）'!A37</f>
        <v>35</v>
      </c>
      <c r="E40" s="3" t="str">
        <f>'記入欄（成長の記録）'!E37</f>
        <v>静かに寝る。</v>
      </c>
      <c r="F40" s="42">
        <f t="shared" si="0"/>
        <v>9.07</v>
      </c>
      <c r="G40" s="42">
        <f t="shared" si="1"/>
        <v>7.08</v>
      </c>
      <c r="H40" s="42">
        <f t="shared" si="2"/>
        <v>4.01</v>
      </c>
      <c r="I40" t="e">
        <f>IF(OR(F40="",F40=0),"",F40-$AB$154)</f>
        <v>#DIV/0!</v>
      </c>
      <c r="J40" t="e">
        <f>IF(OR(G40="",G40=0),"",G40-$AC$154)</f>
        <v>#DIV/0!</v>
      </c>
      <c r="K40" t="e">
        <f>IF(OR(H40="",H40=0),"",H40-$AD$154)</f>
        <v>#DIV/0!</v>
      </c>
      <c r="L40" s="8" t="s">
        <v>65</v>
      </c>
      <c r="M40">
        <f>IF('記入欄（成長の記録）'!F37="〇",1,0)</f>
        <v>0</v>
      </c>
      <c r="N40">
        <f>IF('記入欄（成長の記録）'!G37="〇",2,0)</f>
        <v>0</v>
      </c>
      <c r="O40">
        <f>IF('記入欄（成長の記録）'!H37="〇",3,0)</f>
        <v>0</v>
      </c>
      <c r="P40">
        <f t="shared" si="3"/>
        <v>0</v>
      </c>
      <c r="Q40" t="str">
        <f>IF(P41&gt;2,D41,IF(P40&gt;2,D40,"a"))</f>
        <v>a</v>
      </c>
      <c r="R40">
        <f>IF(P40&lt;3,D40,IF(P41&lt;3,D41,"b"))</f>
        <v>35</v>
      </c>
      <c r="T40">
        <v>9</v>
      </c>
      <c r="U40">
        <v>7</v>
      </c>
      <c r="V40">
        <v>7</v>
      </c>
      <c r="W40">
        <v>8</v>
      </c>
      <c r="X40">
        <v>4</v>
      </c>
      <c r="Y40">
        <v>1</v>
      </c>
      <c r="Z40" t="s">
        <v>363</v>
      </c>
      <c r="AB40" t="str">
        <f t="shared" si="4"/>
        <v/>
      </c>
      <c r="AC40" t="str">
        <f t="shared" si="5"/>
        <v/>
      </c>
      <c r="AD40" t="str">
        <f t="shared" si="6"/>
        <v/>
      </c>
      <c r="AE40">
        <f t="shared" si="7"/>
        <v>0</v>
      </c>
      <c r="AF40">
        <f t="shared" si="8"/>
        <v>0</v>
      </c>
      <c r="AG40">
        <f t="shared" si="9"/>
        <v>0</v>
      </c>
    </row>
    <row r="41" spans="1:33" x14ac:dyDescent="0.45">
      <c r="A41" s="73"/>
      <c r="B41" s="73"/>
      <c r="C41" s="18">
        <f>'記入欄（成長の記録）'!D38</f>
        <v>2</v>
      </c>
      <c r="D41" s="18">
        <f>'記入欄（成長の記録）'!A38</f>
        <v>36</v>
      </c>
      <c r="E41" s="3" t="str">
        <f>'記入欄（成長の記録）'!E38</f>
        <v>早寝早起きができる。</v>
      </c>
      <c r="F41" s="42">
        <f t="shared" si="0"/>
        <v>10.08</v>
      </c>
      <c r="G41" s="42">
        <f t="shared" si="1"/>
        <v>9</v>
      </c>
      <c r="H41" s="42">
        <f t="shared" si="2"/>
        <v>7.01</v>
      </c>
      <c r="I41">
        <f t="shared" si="10"/>
        <v>1.0099999999999998</v>
      </c>
      <c r="J41">
        <f t="shared" si="12"/>
        <v>1.92</v>
      </c>
      <c r="K41">
        <f t="shared" si="11"/>
        <v>3</v>
      </c>
      <c r="L41" s="8" t="s">
        <v>65</v>
      </c>
      <c r="M41">
        <f>IF('記入欄（成長の記録）'!F38="〇",1,0)</f>
        <v>0</v>
      </c>
      <c r="N41">
        <f>IF('記入欄（成長の記録）'!G38="〇",2,0)</f>
        <v>0</v>
      </c>
      <c r="O41">
        <f>IF('記入欄（成長の記録）'!H38="〇",3,0)</f>
        <v>0</v>
      </c>
      <c r="P41">
        <f t="shared" si="3"/>
        <v>0</v>
      </c>
      <c r="T41">
        <v>10</v>
      </c>
      <c r="U41">
        <v>8</v>
      </c>
      <c r="V41">
        <v>9</v>
      </c>
      <c r="W41">
        <v>0</v>
      </c>
      <c r="X41">
        <v>7</v>
      </c>
      <c r="Y41">
        <v>1</v>
      </c>
      <c r="Z41" t="s">
        <v>363</v>
      </c>
      <c r="AB41" t="str">
        <f t="shared" si="4"/>
        <v/>
      </c>
      <c r="AC41" t="str">
        <f t="shared" si="5"/>
        <v/>
      </c>
      <c r="AD41" t="str">
        <f t="shared" si="6"/>
        <v/>
      </c>
      <c r="AE41">
        <f t="shared" si="7"/>
        <v>0</v>
      </c>
      <c r="AF41">
        <f t="shared" si="8"/>
        <v>0</v>
      </c>
      <c r="AG41">
        <f t="shared" si="9"/>
        <v>0</v>
      </c>
    </row>
    <row r="42" spans="1:33" ht="18.75" customHeight="1" x14ac:dyDescent="0.45">
      <c r="A42" s="72" t="s">
        <v>119</v>
      </c>
      <c r="B42" s="73" t="s">
        <v>120</v>
      </c>
      <c r="C42" s="18">
        <f>'記入欄（成長の記録）'!D39</f>
        <v>1</v>
      </c>
      <c r="D42" s="18">
        <f>'記入欄（成長の記録）'!A39</f>
        <v>37</v>
      </c>
      <c r="E42" s="3" t="str">
        <f>'記入欄（成長の記録）'!E39</f>
        <v>手を洗うことができる。</v>
      </c>
      <c r="F42" s="42">
        <f t="shared" si="0"/>
        <v>10.01</v>
      </c>
      <c r="G42" s="42">
        <f t="shared" si="1"/>
        <v>8.09</v>
      </c>
      <c r="H42" s="42">
        <f t="shared" si="2"/>
        <v>3.01</v>
      </c>
      <c r="I42" t="e">
        <f>IF(OR(F42="",F42=0),"",F42-$AB$154)</f>
        <v>#DIV/0!</v>
      </c>
      <c r="J42" t="e">
        <f>IF(OR(G42="",G42=0),"",G42-$AC$154)</f>
        <v>#DIV/0!</v>
      </c>
      <c r="K42" t="e">
        <f>IF(OR(H42="",H42=0),"",H42-$AD$154)</f>
        <v>#DIV/0!</v>
      </c>
      <c r="L42" s="8" t="s">
        <v>53</v>
      </c>
      <c r="M42">
        <f>IF('記入欄（成長の記録）'!F39="〇",1,0)</f>
        <v>0</v>
      </c>
      <c r="N42">
        <f>IF('記入欄（成長の記録）'!G39="〇",2,0)</f>
        <v>0</v>
      </c>
      <c r="O42">
        <f>IF('記入欄（成長の記録）'!H39="〇",3,0)</f>
        <v>0</v>
      </c>
      <c r="P42">
        <f t="shared" si="3"/>
        <v>0</v>
      </c>
      <c r="Q42" t="str">
        <f>IF(P45&gt;2,D45,IF(P44&gt;2,D44,IF(P43&gt;2,D43,IF(P42&gt;2,D42,"a"))))</f>
        <v>a</v>
      </c>
      <c r="R42">
        <f>IF(P42&lt;3,D42,IF(P43&lt;3,D43,IF(P44&lt;3,D44,"b")))</f>
        <v>37</v>
      </c>
      <c r="T42">
        <v>10</v>
      </c>
      <c r="U42">
        <v>1</v>
      </c>
      <c r="V42">
        <v>8</v>
      </c>
      <c r="W42">
        <v>9</v>
      </c>
      <c r="X42">
        <v>3</v>
      </c>
      <c r="Y42">
        <v>1</v>
      </c>
      <c r="Z42" t="s">
        <v>364</v>
      </c>
      <c r="AB42" t="str">
        <f t="shared" si="4"/>
        <v/>
      </c>
      <c r="AC42" t="str">
        <f t="shared" si="5"/>
        <v/>
      </c>
      <c r="AD42" t="str">
        <f t="shared" si="6"/>
        <v/>
      </c>
      <c r="AE42">
        <f t="shared" si="7"/>
        <v>0</v>
      </c>
      <c r="AF42">
        <f t="shared" si="8"/>
        <v>0</v>
      </c>
      <c r="AG42">
        <f t="shared" si="9"/>
        <v>0</v>
      </c>
    </row>
    <row r="43" spans="1:33" x14ac:dyDescent="0.45">
      <c r="A43" s="72"/>
      <c r="B43" s="73"/>
      <c r="C43" s="18">
        <f>'記入欄（成長の記録）'!D40</f>
        <v>2</v>
      </c>
      <c r="D43" s="18">
        <f>'記入欄（成長の記録）'!A40</f>
        <v>38</v>
      </c>
      <c r="E43" s="3" t="str">
        <f>'記入欄（成長の記録）'!E40</f>
        <v>手を洗った後に拭くことができる。</v>
      </c>
      <c r="F43" s="42">
        <f t="shared" si="0"/>
        <v>12.04</v>
      </c>
      <c r="G43" s="42">
        <f t="shared" si="1"/>
        <v>9</v>
      </c>
      <c r="H43" s="42">
        <f t="shared" si="2"/>
        <v>3.11</v>
      </c>
      <c r="I43">
        <f t="shared" si="10"/>
        <v>2.0299999999999994</v>
      </c>
      <c r="J43">
        <f t="shared" si="12"/>
        <v>0.91000000000000014</v>
      </c>
      <c r="K43">
        <f t="shared" si="11"/>
        <v>0.10000000000000009</v>
      </c>
      <c r="L43" s="8" t="s">
        <v>53</v>
      </c>
      <c r="M43">
        <f>IF('記入欄（成長の記録）'!F40="〇",1,0)</f>
        <v>0</v>
      </c>
      <c r="N43">
        <f>IF('記入欄（成長の記録）'!G40="〇",2,0)</f>
        <v>0</v>
      </c>
      <c r="O43">
        <f>IF('記入欄（成長の記録）'!H40="〇",3,0)</f>
        <v>0</v>
      </c>
      <c r="P43">
        <f t="shared" si="3"/>
        <v>0</v>
      </c>
      <c r="T43">
        <v>12</v>
      </c>
      <c r="U43">
        <v>4</v>
      </c>
      <c r="V43">
        <v>9</v>
      </c>
      <c r="W43">
        <v>0</v>
      </c>
      <c r="X43">
        <v>3</v>
      </c>
      <c r="Y43">
        <v>11</v>
      </c>
      <c r="Z43" t="s">
        <v>364</v>
      </c>
      <c r="AB43" t="str">
        <f t="shared" si="4"/>
        <v/>
      </c>
      <c r="AC43" t="str">
        <f t="shared" si="5"/>
        <v/>
      </c>
      <c r="AD43" t="str">
        <f t="shared" si="6"/>
        <v/>
      </c>
      <c r="AE43">
        <f t="shared" si="7"/>
        <v>0</v>
      </c>
      <c r="AF43">
        <f t="shared" si="8"/>
        <v>0</v>
      </c>
      <c r="AG43">
        <f t="shared" si="9"/>
        <v>0</v>
      </c>
    </row>
    <row r="44" spans="1:33" x14ac:dyDescent="0.45">
      <c r="A44" s="72"/>
      <c r="B44" s="73"/>
      <c r="C44" s="18">
        <f>'記入欄（成長の記録）'!D41</f>
        <v>3</v>
      </c>
      <c r="D44" s="18">
        <f>'記入欄（成長の記録）'!A41</f>
        <v>39</v>
      </c>
      <c r="E44" s="3" t="str">
        <f>'記入欄（成長の記録）'!E41</f>
        <v>必要に応じ石鹸で洗う。</v>
      </c>
      <c r="F44" s="42">
        <f t="shared" si="0"/>
        <v>13.03</v>
      </c>
      <c r="G44" s="42">
        <f t="shared" si="1"/>
        <v>13.03</v>
      </c>
      <c r="H44" s="42">
        <f t="shared" si="2"/>
        <v>4.07</v>
      </c>
      <c r="I44">
        <f t="shared" si="10"/>
        <v>0.99000000000000021</v>
      </c>
      <c r="J44">
        <f t="shared" si="12"/>
        <v>4.0299999999999994</v>
      </c>
      <c r="K44">
        <f t="shared" si="11"/>
        <v>0.96000000000000041</v>
      </c>
      <c r="L44" s="8" t="s">
        <v>50</v>
      </c>
      <c r="M44">
        <f>IF('記入欄（成長の記録）'!F41="〇",1,0)</f>
        <v>0</v>
      </c>
      <c r="N44">
        <f>IF('記入欄（成長の記録）'!G41="〇",2,0)</f>
        <v>0</v>
      </c>
      <c r="O44">
        <f>IF('記入欄（成長の記録）'!H41="〇",3,0)</f>
        <v>0</v>
      </c>
      <c r="P44">
        <f t="shared" si="3"/>
        <v>0</v>
      </c>
      <c r="T44">
        <v>13</v>
      </c>
      <c r="U44">
        <v>3</v>
      </c>
      <c r="V44">
        <v>13</v>
      </c>
      <c r="W44">
        <v>3</v>
      </c>
      <c r="X44">
        <v>4</v>
      </c>
      <c r="Y44">
        <v>7</v>
      </c>
      <c r="Z44" t="s">
        <v>397</v>
      </c>
      <c r="AB44" t="str">
        <f t="shared" si="4"/>
        <v/>
      </c>
      <c r="AC44" t="str">
        <f t="shared" si="5"/>
        <v/>
      </c>
      <c r="AD44" t="str">
        <f t="shared" si="6"/>
        <v/>
      </c>
      <c r="AE44">
        <f t="shared" si="7"/>
        <v>0</v>
      </c>
      <c r="AF44">
        <f t="shared" si="8"/>
        <v>0</v>
      </c>
      <c r="AG44">
        <f t="shared" si="9"/>
        <v>0</v>
      </c>
    </row>
    <row r="45" spans="1:33" x14ac:dyDescent="0.45">
      <c r="A45" s="72"/>
      <c r="B45" s="73" t="s">
        <v>124</v>
      </c>
      <c r="C45" s="18">
        <f>'記入欄（成長の記録）'!D42</f>
        <v>1</v>
      </c>
      <c r="D45" s="18">
        <f>'記入欄（成長の記録）'!A42</f>
        <v>40</v>
      </c>
      <c r="E45" s="3" t="str">
        <f>'記入欄（成長の記録）'!E42</f>
        <v>汚れた衣類を着替えることができる。</v>
      </c>
      <c r="F45" s="42">
        <f t="shared" si="0"/>
        <v>10.09</v>
      </c>
      <c r="G45" s="42">
        <f t="shared" si="1"/>
        <v>8.08</v>
      </c>
      <c r="H45" s="42">
        <f t="shared" si="2"/>
        <v>4.01</v>
      </c>
      <c r="I45" t="e">
        <f>IF(OR(F45="",F45=0),"",F45-$AB$154)</f>
        <v>#DIV/0!</v>
      </c>
      <c r="J45" t="e">
        <f>IF(OR(G45="",G45=0),"",G45-$AC$154)</f>
        <v>#DIV/0!</v>
      </c>
      <c r="K45" t="e">
        <f>IF(OR(H45="",H45=0),"",H45-$AD$154)</f>
        <v>#DIV/0!</v>
      </c>
      <c r="L45" s="8" t="s">
        <v>53</v>
      </c>
      <c r="M45">
        <f>IF('記入欄（成長の記録）'!F42="〇",1,0)</f>
        <v>0</v>
      </c>
      <c r="N45">
        <f>IF('記入欄（成長の記録）'!G42="〇",2,0)</f>
        <v>0</v>
      </c>
      <c r="O45">
        <f>IF('記入欄（成長の記録）'!H42="〇",3,0)</f>
        <v>0</v>
      </c>
      <c r="P45">
        <f t="shared" si="3"/>
        <v>0</v>
      </c>
      <c r="Q45" t="str">
        <f>IF(P46&gt;2,D46,IF(P45&gt;2,D45,"a"))</f>
        <v>a</v>
      </c>
      <c r="R45">
        <f>IF(P45&lt;3,D45,IF(P46&lt;3,D46,"b"))</f>
        <v>40</v>
      </c>
      <c r="T45">
        <v>10</v>
      </c>
      <c r="U45">
        <v>9</v>
      </c>
      <c r="V45">
        <v>8</v>
      </c>
      <c r="W45">
        <v>8</v>
      </c>
      <c r="X45">
        <v>4</v>
      </c>
      <c r="Y45">
        <v>1</v>
      </c>
      <c r="Z45" t="s">
        <v>364</v>
      </c>
      <c r="AB45" t="str">
        <f t="shared" si="4"/>
        <v/>
      </c>
      <c r="AC45" t="str">
        <f t="shared" si="5"/>
        <v/>
      </c>
      <c r="AD45" t="str">
        <f t="shared" si="6"/>
        <v/>
      </c>
      <c r="AE45">
        <f t="shared" si="7"/>
        <v>0</v>
      </c>
      <c r="AF45">
        <f t="shared" si="8"/>
        <v>0</v>
      </c>
      <c r="AG45">
        <f t="shared" si="9"/>
        <v>0</v>
      </c>
    </row>
    <row r="46" spans="1:33" ht="36" x14ac:dyDescent="0.45">
      <c r="A46" s="72"/>
      <c r="B46" s="73"/>
      <c r="C46" s="18">
        <f>'記入欄（成長の記録）'!D43</f>
        <v>2</v>
      </c>
      <c r="D46" s="18">
        <f>'記入欄（成長の記録）'!A43</f>
        <v>41</v>
      </c>
      <c r="E46" s="3" t="str">
        <f>'記入欄（成長の記録）'!E43</f>
        <v>タオルや靴下を洗うことができる。</v>
      </c>
      <c r="F46" s="42">
        <f t="shared" si="0"/>
        <v>11.05</v>
      </c>
      <c r="G46" s="42">
        <f t="shared" si="1"/>
        <v>10.029999999999999</v>
      </c>
      <c r="H46" s="42">
        <f t="shared" si="2"/>
        <v>8.0500000000000007</v>
      </c>
      <c r="I46">
        <f t="shared" si="10"/>
        <v>0.96000000000000085</v>
      </c>
      <c r="J46">
        <f t="shared" si="12"/>
        <v>1.9499999999999993</v>
      </c>
      <c r="K46">
        <f t="shared" si="11"/>
        <v>4.0400000000000009</v>
      </c>
      <c r="L46" s="8" t="s">
        <v>380</v>
      </c>
      <c r="M46">
        <f>IF('記入欄（成長の記録）'!F43="〇",1,0)</f>
        <v>0</v>
      </c>
      <c r="N46">
        <f>IF('記入欄（成長の記録）'!G43="〇",2,0)</f>
        <v>0</v>
      </c>
      <c r="O46">
        <f>IF('記入欄（成長の記録）'!H43="〇",3,0)</f>
        <v>0</v>
      </c>
      <c r="P46">
        <f t="shared" si="3"/>
        <v>0</v>
      </c>
      <c r="T46">
        <v>11</v>
      </c>
      <c r="U46">
        <v>5</v>
      </c>
      <c r="V46">
        <v>10</v>
      </c>
      <c r="W46">
        <v>3</v>
      </c>
      <c r="X46">
        <v>8</v>
      </c>
      <c r="Y46">
        <v>5</v>
      </c>
      <c r="Z46" s="3" t="s">
        <v>396</v>
      </c>
      <c r="AB46" t="str">
        <f t="shared" si="4"/>
        <v/>
      </c>
      <c r="AC46" t="str">
        <f t="shared" si="5"/>
        <v/>
      </c>
      <c r="AD46" t="str">
        <f t="shared" si="6"/>
        <v/>
      </c>
      <c r="AE46">
        <f t="shared" si="7"/>
        <v>0</v>
      </c>
      <c r="AF46">
        <f t="shared" si="8"/>
        <v>0</v>
      </c>
      <c r="AG46">
        <f t="shared" si="9"/>
        <v>0</v>
      </c>
    </row>
    <row r="47" spans="1:33" x14ac:dyDescent="0.45">
      <c r="A47" s="76" t="s">
        <v>127</v>
      </c>
      <c r="B47" s="73" t="s">
        <v>127</v>
      </c>
      <c r="C47" s="18">
        <f>'記入欄（成長の記録）'!D44</f>
        <v>1</v>
      </c>
      <c r="D47" s="18">
        <f>'記入欄（成長の記録）'!A44</f>
        <v>42</v>
      </c>
      <c r="E47" s="3" t="str">
        <f>'記入欄（成長の記録）'!E44</f>
        <v>一人遊びができる。</v>
      </c>
      <c r="F47" s="42">
        <f t="shared" si="0"/>
        <v>8.02</v>
      </c>
      <c r="G47" s="42">
        <f t="shared" si="1"/>
        <v>7.06</v>
      </c>
      <c r="H47" s="42">
        <f t="shared" si="2"/>
        <v>2.0699999999999998</v>
      </c>
      <c r="I47" t="e">
        <f>IF(OR(F47="",F47=0),"",F47-$AB$154)</f>
        <v>#DIV/0!</v>
      </c>
      <c r="J47" t="e">
        <f>IF(OR(G47="",G47=0),"",G47-$AC$154)</f>
        <v>#DIV/0!</v>
      </c>
      <c r="K47" t="e">
        <f>IF(OR(H47="",H47=0),"",H47-$AD$154)</f>
        <v>#DIV/0!</v>
      </c>
      <c r="L47" s="8" t="s">
        <v>53</v>
      </c>
      <c r="M47">
        <f>IF('記入欄（成長の記録）'!F44="〇",1,0)</f>
        <v>0</v>
      </c>
      <c r="N47">
        <f>IF('記入欄（成長の記録）'!G44="〇",2,0)</f>
        <v>0</v>
      </c>
      <c r="O47">
        <f>IF('記入欄（成長の記録）'!H44="〇",3,0)</f>
        <v>0</v>
      </c>
      <c r="P47">
        <f t="shared" si="3"/>
        <v>0</v>
      </c>
      <c r="Q47" t="str">
        <f>IF(P50&gt;2,D50,IF(P49&gt;2,D49,IF(P48&gt;2,D48,IF(P47&gt;2,D47,"a"))))</f>
        <v>a</v>
      </c>
      <c r="R47">
        <f>IF(P47&lt;3,D47,IF(P48&lt;3,D48,IF(P49&lt;3,D49,"b")))</f>
        <v>42</v>
      </c>
      <c r="T47">
        <v>8</v>
      </c>
      <c r="U47">
        <v>2</v>
      </c>
      <c r="V47">
        <v>7</v>
      </c>
      <c r="W47">
        <v>6</v>
      </c>
      <c r="X47">
        <v>2</v>
      </c>
      <c r="Y47">
        <v>7</v>
      </c>
      <c r="Z47" t="s">
        <v>368</v>
      </c>
      <c r="AB47" t="str">
        <f t="shared" si="4"/>
        <v/>
      </c>
      <c r="AC47" t="str">
        <f t="shared" si="5"/>
        <v/>
      </c>
      <c r="AD47" t="str">
        <f t="shared" si="6"/>
        <v/>
      </c>
      <c r="AE47">
        <f t="shared" si="7"/>
        <v>0</v>
      </c>
      <c r="AF47">
        <f t="shared" si="8"/>
        <v>0</v>
      </c>
      <c r="AG47">
        <f t="shared" si="9"/>
        <v>0</v>
      </c>
    </row>
    <row r="48" spans="1:33" x14ac:dyDescent="0.45">
      <c r="A48" s="73"/>
      <c r="B48" s="73"/>
      <c r="C48" s="18">
        <f>'記入欄（成長の記録）'!D45</f>
        <v>2</v>
      </c>
      <c r="D48" s="18">
        <f>'記入欄（成長の記録）'!A45</f>
        <v>43</v>
      </c>
      <c r="E48" s="3" t="str">
        <f>'記入欄（成長の記録）'!E45</f>
        <v>友達と遊ぶことができる。</v>
      </c>
      <c r="F48" s="42">
        <f t="shared" si="0"/>
        <v>10.07</v>
      </c>
      <c r="G48" s="42">
        <f t="shared" si="1"/>
        <v>9.06</v>
      </c>
      <c r="H48" s="42">
        <f t="shared" si="2"/>
        <v>3.04</v>
      </c>
      <c r="I48">
        <f t="shared" si="10"/>
        <v>2.0500000000000007</v>
      </c>
      <c r="J48">
        <f t="shared" si="12"/>
        <v>2.0000000000000009</v>
      </c>
      <c r="K48">
        <f t="shared" si="11"/>
        <v>0.9700000000000002</v>
      </c>
      <c r="L48" s="8" t="s">
        <v>53</v>
      </c>
      <c r="M48">
        <f>IF('記入欄（成長の記録）'!F45="〇",1,0)</f>
        <v>0</v>
      </c>
      <c r="N48">
        <f>IF('記入欄（成長の記録）'!G45="〇",2,0)</f>
        <v>0</v>
      </c>
      <c r="O48">
        <f>IF('記入欄（成長の記録）'!H45="〇",3,0)</f>
        <v>0</v>
      </c>
      <c r="P48">
        <f t="shared" si="3"/>
        <v>0</v>
      </c>
      <c r="T48">
        <v>10</v>
      </c>
      <c r="U48">
        <v>7</v>
      </c>
      <c r="V48">
        <v>9</v>
      </c>
      <c r="W48">
        <v>6</v>
      </c>
      <c r="X48">
        <v>3</v>
      </c>
      <c r="Y48">
        <v>4</v>
      </c>
      <c r="Z48" t="s">
        <v>369</v>
      </c>
      <c r="AB48" t="str">
        <f t="shared" si="4"/>
        <v/>
      </c>
      <c r="AC48" t="str">
        <f t="shared" si="5"/>
        <v/>
      </c>
      <c r="AD48" t="str">
        <f t="shared" si="6"/>
        <v/>
      </c>
      <c r="AE48">
        <f t="shared" si="7"/>
        <v>0</v>
      </c>
      <c r="AF48">
        <f t="shared" si="8"/>
        <v>0</v>
      </c>
      <c r="AG48">
        <f t="shared" si="9"/>
        <v>0</v>
      </c>
    </row>
    <row r="49" spans="1:33" x14ac:dyDescent="0.45">
      <c r="A49" s="73"/>
      <c r="B49" s="73"/>
      <c r="C49" s="18">
        <f>'記入欄（成長の記録）'!D46</f>
        <v>3</v>
      </c>
      <c r="D49" s="18">
        <f>'記入欄（成長の記録）'!A46</f>
        <v>44</v>
      </c>
      <c r="E49" s="3" t="str">
        <f>'記入欄（成長の記録）'!E46</f>
        <v>ルールのある遊びやゲームができる。</v>
      </c>
      <c r="F49" s="42">
        <f t="shared" si="0"/>
        <v>13.03</v>
      </c>
      <c r="G49" s="42">
        <f t="shared" si="1"/>
        <v>14.05</v>
      </c>
      <c r="H49" s="42">
        <f t="shared" si="2"/>
        <v>4.0999999999999996</v>
      </c>
      <c r="I49">
        <f t="shared" si="10"/>
        <v>2.9599999999999991</v>
      </c>
      <c r="J49">
        <f t="shared" si="12"/>
        <v>4.99</v>
      </c>
      <c r="K49">
        <f t="shared" si="11"/>
        <v>1.0599999999999996</v>
      </c>
      <c r="L49" s="8" t="s">
        <v>53</v>
      </c>
      <c r="M49">
        <f>IF('記入欄（成長の記録）'!F46="〇",1,0)</f>
        <v>0</v>
      </c>
      <c r="N49">
        <f>IF('記入欄（成長の記録）'!G46="〇",2,0)</f>
        <v>0</v>
      </c>
      <c r="O49">
        <f>IF('記入欄（成長の記録）'!H46="〇",3,0)</f>
        <v>0</v>
      </c>
      <c r="P49">
        <f>SUM(M49:O49)</f>
        <v>0</v>
      </c>
      <c r="T49">
        <v>13</v>
      </c>
      <c r="U49">
        <v>3</v>
      </c>
      <c r="V49">
        <v>14</v>
      </c>
      <c r="W49">
        <v>5</v>
      </c>
      <c r="X49">
        <v>4</v>
      </c>
      <c r="Y49">
        <v>10</v>
      </c>
      <c r="Z49" t="s">
        <v>398</v>
      </c>
      <c r="AB49" t="str">
        <f t="shared" si="4"/>
        <v/>
      </c>
      <c r="AC49" t="str">
        <f t="shared" si="5"/>
        <v/>
      </c>
      <c r="AD49" t="str">
        <f t="shared" si="6"/>
        <v/>
      </c>
      <c r="AE49">
        <f t="shared" si="7"/>
        <v>0</v>
      </c>
      <c r="AF49">
        <f t="shared" si="8"/>
        <v>0</v>
      </c>
      <c r="AG49">
        <f t="shared" si="9"/>
        <v>0</v>
      </c>
    </row>
    <row r="50" spans="1:33" ht="18.75" customHeight="1" x14ac:dyDescent="0.45">
      <c r="A50" s="73" t="s">
        <v>131</v>
      </c>
      <c r="B50" s="73" t="s">
        <v>132</v>
      </c>
      <c r="C50" s="18">
        <f>'記入欄（成長の記録）'!D47</f>
        <v>1</v>
      </c>
      <c r="D50" s="18">
        <f>'記入欄（成長の記録）'!A47</f>
        <v>45</v>
      </c>
      <c r="E50" s="3" t="str">
        <f>'記入欄（成長の記録）'!E47</f>
        <v>係、当番の活動ができる。</v>
      </c>
      <c r="F50" s="42">
        <f t="shared" si="0"/>
        <v>10.050000000000001</v>
      </c>
      <c r="G50" s="42">
        <f t="shared" si="1"/>
        <v>8.0399999999999991</v>
      </c>
      <c r="H50" s="42">
        <f t="shared" si="2"/>
        <v>5.0199999999999996</v>
      </c>
      <c r="I50" t="e">
        <f>IF(OR(F50="",F50=0),"",F50-$AB$154)</f>
        <v>#DIV/0!</v>
      </c>
      <c r="J50" t="e">
        <f>IF(OR(G50="",G50=0),"",G50-$AC$154)</f>
        <v>#DIV/0!</v>
      </c>
      <c r="K50" t="e">
        <f>IF(OR(H50="",H50=0),"",H50-$AD$154)</f>
        <v>#DIV/0!</v>
      </c>
      <c r="L50" s="20" t="s">
        <v>65</v>
      </c>
      <c r="M50">
        <f>IF('記入欄（成長の記録）'!F47="〇",1,0)</f>
        <v>0</v>
      </c>
      <c r="N50">
        <f>IF('記入欄（成長の記録）'!G47="〇",2,0)</f>
        <v>0</v>
      </c>
      <c r="O50">
        <f>IF('記入欄（成長の記録）'!H47="〇",3,0)</f>
        <v>0</v>
      </c>
      <c r="P50">
        <f t="shared" ref="P50:P81" si="13">SUM(M50:O50)</f>
        <v>0</v>
      </c>
      <c r="Q50" t="str">
        <f>IF(P52&gt;2,D52,IF(P51&gt;2,D51,IF(P50&gt;2,D50,"a")))</f>
        <v>a</v>
      </c>
      <c r="R50">
        <f>IF(P50&lt;3,D50,IF(P51&lt;3,D51,IF(P52&lt;3,D52,"b")))</f>
        <v>45</v>
      </c>
      <c r="T50">
        <v>10</v>
      </c>
      <c r="U50">
        <v>5</v>
      </c>
      <c r="V50">
        <v>8</v>
      </c>
      <c r="W50">
        <v>4</v>
      </c>
      <c r="X50">
        <v>5</v>
      </c>
      <c r="Y50">
        <v>2</v>
      </c>
      <c r="Z50" t="s">
        <v>374</v>
      </c>
      <c r="AB50" t="str">
        <f t="shared" si="4"/>
        <v/>
      </c>
      <c r="AC50" t="str">
        <f t="shared" si="5"/>
        <v/>
      </c>
      <c r="AD50" t="str">
        <f t="shared" si="6"/>
        <v/>
      </c>
      <c r="AE50">
        <f t="shared" si="7"/>
        <v>0</v>
      </c>
      <c r="AF50">
        <f t="shared" si="8"/>
        <v>0</v>
      </c>
      <c r="AG50">
        <f t="shared" si="9"/>
        <v>0</v>
      </c>
    </row>
    <row r="51" spans="1:33" x14ac:dyDescent="0.45">
      <c r="A51" s="73"/>
      <c r="B51" s="73"/>
      <c r="C51" s="18">
        <f>'記入欄（成長の記録）'!D48</f>
        <v>2</v>
      </c>
      <c r="D51" s="18">
        <f>'記入欄（成長の記録）'!A48</f>
        <v>46</v>
      </c>
      <c r="E51" s="3" t="str">
        <f>'記入欄（成長の記録）'!E48</f>
        <v>簡単な家庭の手伝いができる。</v>
      </c>
      <c r="F51" s="42">
        <f t="shared" si="0"/>
        <v>11.05</v>
      </c>
      <c r="G51" s="42">
        <f t="shared" si="1"/>
        <v>9.06</v>
      </c>
      <c r="H51" s="42">
        <f t="shared" si="2"/>
        <v>5.01</v>
      </c>
      <c r="I51">
        <f t="shared" si="10"/>
        <v>1</v>
      </c>
      <c r="J51">
        <f t="shared" si="12"/>
        <v>1.0200000000000014</v>
      </c>
      <c r="K51">
        <f t="shared" si="11"/>
        <v>-9.9999999999997868E-3</v>
      </c>
      <c r="L51" s="20" t="s">
        <v>65</v>
      </c>
      <c r="M51">
        <f>IF('記入欄（成長の記録）'!F48="〇",1,0)</f>
        <v>0</v>
      </c>
      <c r="N51">
        <f>IF('記入欄（成長の記録）'!G48="〇",2,0)</f>
        <v>0</v>
      </c>
      <c r="O51">
        <f>IF('記入欄（成長の記録）'!H48="〇",3,0)</f>
        <v>0</v>
      </c>
      <c r="P51">
        <f t="shared" si="13"/>
        <v>0</v>
      </c>
      <c r="T51">
        <v>11</v>
      </c>
      <c r="U51">
        <v>5</v>
      </c>
      <c r="V51">
        <v>9</v>
      </c>
      <c r="W51">
        <v>6</v>
      </c>
      <c r="X51">
        <v>5</v>
      </c>
      <c r="Y51">
        <v>1</v>
      </c>
      <c r="Z51" t="s">
        <v>370</v>
      </c>
      <c r="AB51" t="str">
        <f t="shared" si="4"/>
        <v/>
      </c>
      <c r="AC51" t="str">
        <f t="shared" si="5"/>
        <v/>
      </c>
      <c r="AD51" t="str">
        <f t="shared" si="6"/>
        <v/>
      </c>
      <c r="AE51">
        <f t="shared" si="7"/>
        <v>0</v>
      </c>
      <c r="AF51">
        <f t="shared" si="8"/>
        <v>0</v>
      </c>
      <c r="AG51">
        <f t="shared" si="9"/>
        <v>0</v>
      </c>
    </row>
    <row r="52" spans="1:33" ht="36" x14ac:dyDescent="0.45">
      <c r="A52" s="73"/>
      <c r="B52" s="73"/>
      <c r="C52" s="18">
        <f>'記入欄（成長の記録）'!D49</f>
        <v>3</v>
      </c>
      <c r="D52" s="18">
        <f>'記入欄（成長の記録）'!A49</f>
        <v>47</v>
      </c>
      <c r="E52" s="3" t="str">
        <f>'記入欄（成長の記録）'!E49</f>
        <v>みんなと協力して仕事をすることができる。</v>
      </c>
      <c r="F52" s="42">
        <f t="shared" si="0"/>
        <v>12</v>
      </c>
      <c r="G52" s="42">
        <f t="shared" si="1"/>
        <v>11.08</v>
      </c>
      <c r="H52" s="42">
        <f t="shared" si="2"/>
        <v>5.0199999999999996</v>
      </c>
      <c r="I52">
        <f t="shared" si="10"/>
        <v>0.94999999999999929</v>
      </c>
      <c r="J52">
        <f t="shared" si="12"/>
        <v>2.0199999999999996</v>
      </c>
      <c r="K52">
        <f t="shared" si="11"/>
        <v>9.9999999999997868E-3</v>
      </c>
      <c r="L52" s="20" t="s">
        <v>65</v>
      </c>
      <c r="M52">
        <f>IF('記入欄（成長の記録）'!F49="〇",1,0)</f>
        <v>0</v>
      </c>
      <c r="N52">
        <f>IF('記入欄（成長の記録）'!G49="〇",2,0)</f>
        <v>0</v>
      </c>
      <c r="O52">
        <f>IF('記入欄（成長の記録）'!H49="〇",3,0)</f>
        <v>0</v>
      </c>
      <c r="P52">
        <f t="shared" si="13"/>
        <v>0</v>
      </c>
      <c r="T52">
        <v>12</v>
      </c>
      <c r="U52">
        <v>0</v>
      </c>
      <c r="V52">
        <v>11</v>
      </c>
      <c r="W52">
        <v>8</v>
      </c>
      <c r="X52">
        <v>5</v>
      </c>
      <c r="Y52">
        <v>2</v>
      </c>
      <c r="Z52" t="s">
        <v>370</v>
      </c>
      <c r="AB52" t="str">
        <f t="shared" si="4"/>
        <v/>
      </c>
      <c r="AC52" t="str">
        <f t="shared" si="5"/>
        <v/>
      </c>
      <c r="AD52" t="str">
        <f t="shared" si="6"/>
        <v/>
      </c>
      <c r="AE52">
        <f t="shared" si="7"/>
        <v>0</v>
      </c>
      <c r="AF52">
        <f t="shared" si="8"/>
        <v>0</v>
      </c>
      <c r="AG52">
        <f t="shared" si="9"/>
        <v>0</v>
      </c>
    </row>
    <row r="53" spans="1:33" ht="36" x14ac:dyDescent="0.45">
      <c r="A53" s="73" t="s">
        <v>136</v>
      </c>
      <c r="B53" s="73" t="s">
        <v>136</v>
      </c>
      <c r="C53" s="18">
        <f>'記入欄（成長の記録）'!D50</f>
        <v>1</v>
      </c>
      <c r="D53" s="18">
        <f>'記入欄（成長の記録）'!A50</f>
        <v>48</v>
      </c>
      <c r="E53" s="3" t="str">
        <f>'記入欄（成長の記録）'!E50</f>
        <v>簡単な買い物をする。</v>
      </c>
      <c r="F53" s="42">
        <f t="shared" si="0"/>
        <v>11.07</v>
      </c>
      <c r="G53" s="42">
        <f t="shared" si="1"/>
        <v>12.07</v>
      </c>
      <c r="H53" s="42">
        <f t="shared" si="2"/>
        <v>5.08</v>
      </c>
      <c r="I53" t="e">
        <f>IF(OR(F53="",F53=0),"",F53-$AB$154)</f>
        <v>#DIV/0!</v>
      </c>
      <c r="J53" t="e">
        <f>IF(OR(G53="",G53=0),"",G53-$AC$154)</f>
        <v>#DIV/0!</v>
      </c>
      <c r="K53" t="e">
        <f>IF(OR(H53="",H53=0),"",H53-$AD$154)</f>
        <v>#DIV/0!</v>
      </c>
      <c r="L53" s="20" t="s">
        <v>380</v>
      </c>
      <c r="M53">
        <f>IF('記入欄（成長の記録）'!F50="〇",1,0)</f>
        <v>0</v>
      </c>
      <c r="N53">
        <f>IF('記入欄（成長の記録）'!G50="〇",2,0)</f>
        <v>0</v>
      </c>
      <c r="O53">
        <f>IF('記入欄（成長の記録）'!H50="〇",3,0)</f>
        <v>0</v>
      </c>
      <c r="P53">
        <f t="shared" si="13"/>
        <v>0</v>
      </c>
      <c r="Q53" t="str">
        <f>IF(P54&gt;2,D54,IF(P53&gt;2,D53,"a"))</f>
        <v>a</v>
      </c>
      <c r="R53">
        <f>IF(P53&lt;3,D53,IF(P54&lt;3,D54,"b"))</f>
        <v>48</v>
      </c>
      <c r="T53">
        <v>11</v>
      </c>
      <c r="U53">
        <v>7</v>
      </c>
      <c r="V53">
        <v>12</v>
      </c>
      <c r="W53">
        <v>7</v>
      </c>
      <c r="X53">
        <v>5</v>
      </c>
      <c r="Y53">
        <v>8</v>
      </c>
      <c r="Z53" s="3" t="s">
        <v>399</v>
      </c>
      <c r="AB53" t="str">
        <f t="shared" si="4"/>
        <v/>
      </c>
      <c r="AC53" t="str">
        <f t="shared" si="5"/>
        <v/>
      </c>
      <c r="AD53" t="str">
        <f t="shared" si="6"/>
        <v/>
      </c>
      <c r="AE53">
        <f t="shared" si="7"/>
        <v>0</v>
      </c>
      <c r="AF53">
        <f t="shared" si="8"/>
        <v>0</v>
      </c>
      <c r="AG53">
        <f t="shared" si="9"/>
        <v>0</v>
      </c>
    </row>
    <row r="54" spans="1:33" ht="36" x14ac:dyDescent="0.45">
      <c r="A54" s="73"/>
      <c r="B54" s="73"/>
      <c r="C54" s="18">
        <f>'記入欄（成長の記録）'!D51</f>
        <v>2</v>
      </c>
      <c r="D54" s="18">
        <f>'記入欄（成長の記録）'!A51</f>
        <v>49</v>
      </c>
      <c r="E54" s="3" t="str">
        <f>'記入欄（成長の記録）'!E51</f>
        <v>留守番をする。</v>
      </c>
      <c r="F54" s="42">
        <f t="shared" si="0"/>
        <v>12.04</v>
      </c>
      <c r="G54" s="42">
        <f t="shared" si="1"/>
        <v>12.01</v>
      </c>
      <c r="H54" s="42">
        <f t="shared" si="2"/>
        <v>5.1100000000000003</v>
      </c>
      <c r="I54">
        <f t="shared" si="10"/>
        <v>0.96999999999999886</v>
      </c>
      <c r="J54">
        <f t="shared" si="12"/>
        <v>-6.0000000000000497E-2</v>
      </c>
      <c r="K54">
        <f t="shared" si="11"/>
        <v>3.0000000000000249E-2</v>
      </c>
      <c r="L54" s="20" t="s">
        <v>380</v>
      </c>
      <c r="M54">
        <f>IF('記入欄（成長の記録）'!F51="〇",1,0)</f>
        <v>0</v>
      </c>
      <c r="N54">
        <f>IF('記入欄（成長の記録）'!G51="〇",2,0)</f>
        <v>0</v>
      </c>
      <c r="O54">
        <f>IF('記入欄（成長の記録）'!H51="〇",3,0)</f>
        <v>0</v>
      </c>
      <c r="P54">
        <f t="shared" si="13"/>
        <v>0</v>
      </c>
      <c r="T54">
        <v>12</v>
      </c>
      <c r="U54">
        <v>4</v>
      </c>
      <c r="V54">
        <v>12</v>
      </c>
      <c r="W54">
        <v>1</v>
      </c>
      <c r="X54">
        <v>5</v>
      </c>
      <c r="Y54">
        <v>11</v>
      </c>
      <c r="Z54" s="3" t="s">
        <v>400</v>
      </c>
      <c r="AB54" t="str">
        <f t="shared" si="4"/>
        <v/>
      </c>
      <c r="AC54" t="str">
        <f t="shared" si="5"/>
        <v/>
      </c>
      <c r="AD54" t="str">
        <f t="shared" si="6"/>
        <v/>
      </c>
      <c r="AE54">
        <f t="shared" si="7"/>
        <v>0</v>
      </c>
      <c r="AF54">
        <f t="shared" si="8"/>
        <v>0</v>
      </c>
      <c r="AG54">
        <f t="shared" si="9"/>
        <v>0</v>
      </c>
    </row>
    <row r="55" spans="1:33" x14ac:dyDescent="0.45">
      <c r="A55" s="73" t="s">
        <v>139</v>
      </c>
      <c r="B55" s="73" t="s">
        <v>139</v>
      </c>
      <c r="C55" s="18">
        <f>'記入欄（成長の記録）'!D52</f>
        <v>1</v>
      </c>
      <c r="D55" s="18">
        <f>'記入欄（成長の記録）'!A52</f>
        <v>50</v>
      </c>
      <c r="E55" s="3" t="str">
        <f>'記入欄（成長の記録）'!E52</f>
        <v>名前を呼ばれたら返事ができる。</v>
      </c>
      <c r="F55" s="42">
        <f t="shared" si="0"/>
        <v>8.0500000000000007</v>
      </c>
      <c r="G55" s="42">
        <f t="shared" si="1"/>
        <v>8.01</v>
      </c>
      <c r="H55" s="42">
        <f t="shared" si="2"/>
        <v>2.02</v>
      </c>
      <c r="I55" t="e">
        <f>IF(OR(F55="",F55=0),"",F55-$AB$154)</f>
        <v>#DIV/0!</v>
      </c>
      <c r="J55" t="e">
        <f>IF(OR(G55="",G55=0),"",G55-$AC$154)</f>
        <v>#DIV/0!</v>
      </c>
      <c r="K55" t="e">
        <f>IF(OR(H55="",H55=0),"",H55-$AD$154)</f>
        <v>#DIV/0!</v>
      </c>
      <c r="L55" s="20" t="s">
        <v>64</v>
      </c>
      <c r="M55">
        <f>IF('記入欄（成長の記録）'!F52="〇",1,0)</f>
        <v>0</v>
      </c>
      <c r="N55">
        <f>IF('記入欄（成長の記録）'!G52="〇",2,0)</f>
        <v>0</v>
      </c>
      <c r="O55">
        <f>IF('記入欄（成長の記録）'!H52="〇",3,0)</f>
        <v>0</v>
      </c>
      <c r="P55">
        <f t="shared" si="13"/>
        <v>0</v>
      </c>
      <c r="Q55" t="str">
        <f>IF(P56&gt;2,D56,IF(P55&gt;2,D55,"a"))</f>
        <v>a</v>
      </c>
      <c r="R55">
        <f>IF(P55&lt;3,D55,IF(P56&lt;3,D56,"b"))</f>
        <v>50</v>
      </c>
      <c r="T55">
        <v>8</v>
      </c>
      <c r="U55">
        <v>5</v>
      </c>
      <c r="V55">
        <v>8</v>
      </c>
      <c r="W55">
        <v>1</v>
      </c>
      <c r="X55">
        <v>2</v>
      </c>
      <c r="Y55">
        <v>2</v>
      </c>
      <c r="Z55" t="s">
        <v>371</v>
      </c>
      <c r="AB55" t="str">
        <f t="shared" si="4"/>
        <v/>
      </c>
      <c r="AC55" t="str">
        <f t="shared" si="5"/>
        <v/>
      </c>
      <c r="AD55" t="str">
        <f t="shared" si="6"/>
        <v/>
      </c>
      <c r="AE55">
        <f t="shared" si="7"/>
        <v>0</v>
      </c>
      <c r="AF55">
        <f t="shared" si="8"/>
        <v>0</v>
      </c>
      <c r="AG55">
        <f t="shared" si="9"/>
        <v>0</v>
      </c>
    </row>
    <row r="56" spans="1:33" x14ac:dyDescent="0.45">
      <c r="A56" s="73"/>
      <c r="B56" s="73"/>
      <c r="C56" s="18">
        <f>'記入欄（成長の記録）'!D53</f>
        <v>2</v>
      </c>
      <c r="D56" s="18">
        <f>'記入欄（成長の記録）'!A53</f>
        <v>51</v>
      </c>
      <c r="E56" s="3" t="str">
        <f>'記入欄（成長の記録）'!E53</f>
        <v>自分の名前が言える。</v>
      </c>
      <c r="F56" s="42">
        <f t="shared" si="0"/>
        <v>10.06</v>
      </c>
      <c r="G56" s="42">
        <f t="shared" si="1"/>
        <v>9.06</v>
      </c>
      <c r="H56" s="42">
        <f t="shared" si="2"/>
        <v>3.01</v>
      </c>
      <c r="I56">
        <f t="shared" si="10"/>
        <v>2.0099999999999998</v>
      </c>
      <c r="J56">
        <f t="shared" si="12"/>
        <v>1.0500000000000007</v>
      </c>
      <c r="K56">
        <f t="shared" si="11"/>
        <v>0.98999999999999977</v>
      </c>
      <c r="L56" s="20" t="s">
        <v>53</v>
      </c>
      <c r="M56">
        <f>IF('記入欄（成長の記録）'!F53="〇",1,0)</f>
        <v>0</v>
      </c>
      <c r="N56">
        <f>IF('記入欄（成長の記録）'!G53="〇",2,0)</f>
        <v>0</v>
      </c>
      <c r="O56">
        <f>IF('記入欄（成長の記録）'!H53="〇",3,0)</f>
        <v>0</v>
      </c>
      <c r="P56">
        <f t="shared" si="13"/>
        <v>0</v>
      </c>
      <c r="T56">
        <v>10</v>
      </c>
      <c r="U56">
        <v>6</v>
      </c>
      <c r="V56">
        <v>9</v>
      </c>
      <c r="W56">
        <v>6</v>
      </c>
      <c r="X56">
        <v>3</v>
      </c>
      <c r="Y56">
        <v>1</v>
      </c>
      <c r="Z56" t="s">
        <v>401</v>
      </c>
      <c r="AB56" t="str">
        <f t="shared" si="4"/>
        <v/>
      </c>
      <c r="AC56" t="str">
        <f t="shared" si="5"/>
        <v/>
      </c>
      <c r="AD56" t="str">
        <f t="shared" si="6"/>
        <v/>
      </c>
      <c r="AE56">
        <f t="shared" si="7"/>
        <v>0</v>
      </c>
      <c r="AF56">
        <f t="shared" si="8"/>
        <v>0</v>
      </c>
      <c r="AG56">
        <f t="shared" si="9"/>
        <v>0</v>
      </c>
    </row>
    <row r="57" spans="1:33" ht="36" x14ac:dyDescent="0.45">
      <c r="A57" s="78" t="s">
        <v>142</v>
      </c>
      <c r="B57" s="78" t="s">
        <v>143</v>
      </c>
      <c r="C57" s="18">
        <f>'記入欄（成長の記録）'!D54</f>
        <v>1</v>
      </c>
      <c r="D57" s="18">
        <f>'記入欄（成長の記録）'!A54</f>
        <v>52</v>
      </c>
      <c r="E57" s="3" t="str">
        <f>'記入欄（成長の記録）'!E54</f>
        <v>ルールが守れる。</v>
      </c>
      <c r="F57" s="42">
        <f t="shared" si="0"/>
        <v>10.11</v>
      </c>
      <c r="G57" s="42">
        <f t="shared" si="1"/>
        <v>10.050000000000001</v>
      </c>
      <c r="H57" s="42">
        <f t="shared" si="2"/>
        <v>5.0199999999999996</v>
      </c>
      <c r="I57" t="e">
        <f>IF(OR(F57="",F57=0),"",F57-$AB$154)</f>
        <v>#DIV/0!</v>
      </c>
      <c r="J57" t="e">
        <f>IF(OR(G57="",G57=0),"",G57-$AC$154)</f>
        <v>#DIV/0!</v>
      </c>
      <c r="K57" t="e">
        <f>IF(OR(H57="",H57=0),"",H57-$AD$154)</f>
        <v>#DIV/0!</v>
      </c>
      <c r="L57" s="20" t="s">
        <v>53</v>
      </c>
      <c r="M57">
        <f>IF('記入欄（成長の記録）'!F54="〇",1,0)</f>
        <v>0</v>
      </c>
      <c r="N57">
        <f>IF('記入欄（成長の記録）'!G54="〇",2,0)</f>
        <v>0</v>
      </c>
      <c r="O57">
        <f>IF('記入欄（成長の記録）'!H54="〇",3,0)</f>
        <v>0</v>
      </c>
      <c r="P57">
        <f t="shared" si="13"/>
        <v>0</v>
      </c>
      <c r="Q57" t="str">
        <f>IF(P58&gt;2,D58,IF(P57&gt;2,D57,"a"))</f>
        <v>a</v>
      </c>
      <c r="R57">
        <f>IF(P57&lt;3,D57,IF(P58&lt;3,D58,"b"))</f>
        <v>52</v>
      </c>
      <c r="T57">
        <v>10</v>
      </c>
      <c r="U57">
        <v>11</v>
      </c>
      <c r="V57">
        <v>10</v>
      </c>
      <c r="W57">
        <v>5</v>
      </c>
      <c r="X57">
        <v>5</v>
      </c>
      <c r="Y57">
        <v>2</v>
      </c>
      <c r="Z57" s="3" t="s">
        <v>402</v>
      </c>
      <c r="AB57" t="str">
        <f t="shared" si="4"/>
        <v/>
      </c>
      <c r="AC57" t="str">
        <f t="shared" si="5"/>
        <v/>
      </c>
      <c r="AD57" t="str">
        <f t="shared" si="6"/>
        <v/>
      </c>
      <c r="AE57">
        <f t="shared" si="7"/>
        <v>0</v>
      </c>
      <c r="AF57">
        <f t="shared" si="8"/>
        <v>0</v>
      </c>
      <c r="AG57">
        <f t="shared" si="9"/>
        <v>0</v>
      </c>
    </row>
    <row r="58" spans="1:33" ht="54" x14ac:dyDescent="0.45">
      <c r="A58" s="78"/>
      <c r="B58" s="78"/>
      <c r="C58" s="18">
        <f>'記入欄（成長の記録）'!D55</f>
        <v>2</v>
      </c>
      <c r="D58" s="18">
        <f>'記入欄（成長の記録）'!A55</f>
        <v>53</v>
      </c>
      <c r="E58" s="3" t="str">
        <f>'記入欄（成長の記録）'!E55</f>
        <v>小さい子どもの面倒がみれる。</v>
      </c>
      <c r="F58" s="42">
        <f t="shared" si="0"/>
        <v>12.1</v>
      </c>
      <c r="G58" s="42">
        <f t="shared" si="1"/>
        <v>8.08</v>
      </c>
      <c r="H58" s="42">
        <f t="shared" si="2"/>
        <v>5.04</v>
      </c>
      <c r="I58">
        <f t="shared" si="10"/>
        <v>1.9900000000000002</v>
      </c>
      <c r="J58">
        <f t="shared" si="12"/>
        <v>-1.9700000000000006</v>
      </c>
      <c r="K58">
        <f t="shared" si="11"/>
        <v>2.0000000000000462E-2</v>
      </c>
      <c r="L58" s="20" t="s">
        <v>391</v>
      </c>
      <c r="M58">
        <f>IF('記入欄（成長の記録）'!F55="〇",1,0)</f>
        <v>0</v>
      </c>
      <c r="N58">
        <f>IF('記入欄（成長の記録）'!G55="〇",2,0)</f>
        <v>0</v>
      </c>
      <c r="O58">
        <f>IF('記入欄（成長の記録）'!H55="〇",3,0)</f>
        <v>0</v>
      </c>
      <c r="P58">
        <f t="shared" si="13"/>
        <v>0</v>
      </c>
      <c r="T58">
        <v>12</v>
      </c>
      <c r="U58">
        <v>10</v>
      </c>
      <c r="V58">
        <v>8</v>
      </c>
      <c r="W58">
        <v>8</v>
      </c>
      <c r="X58">
        <v>5</v>
      </c>
      <c r="Y58">
        <v>4</v>
      </c>
      <c r="Z58" s="3" t="s">
        <v>403</v>
      </c>
      <c r="AB58" t="str">
        <f t="shared" si="4"/>
        <v/>
      </c>
      <c r="AC58" t="str">
        <f t="shared" si="5"/>
        <v/>
      </c>
      <c r="AD58" t="str">
        <f t="shared" si="6"/>
        <v/>
      </c>
      <c r="AE58">
        <f t="shared" si="7"/>
        <v>0</v>
      </c>
      <c r="AF58">
        <f t="shared" si="8"/>
        <v>0</v>
      </c>
      <c r="AG58">
        <f t="shared" si="9"/>
        <v>0</v>
      </c>
    </row>
    <row r="59" spans="1:33" x14ac:dyDescent="0.45">
      <c r="A59" s="75" t="s">
        <v>146</v>
      </c>
      <c r="B59" s="73" t="s">
        <v>147</v>
      </c>
      <c r="C59" s="18">
        <f>'記入欄（成長の記録）'!D56</f>
        <v>1</v>
      </c>
      <c r="D59" s="18">
        <f>'記入欄（成長の記録）'!A56</f>
        <v>54</v>
      </c>
      <c r="E59" s="3" t="str">
        <f>'記入欄（成長の記録）'!E56</f>
        <v>その日の行事がわかる。</v>
      </c>
      <c r="F59" s="42">
        <f t="shared" si="0"/>
        <v>10.01</v>
      </c>
      <c r="G59" s="42">
        <f t="shared" si="1"/>
        <v>8.09</v>
      </c>
      <c r="H59" s="42">
        <f t="shared" si="2"/>
        <v>5.0199999999999996</v>
      </c>
      <c r="I59" t="e">
        <f>IF(OR(F59="",F59=0),"",F59-$AB$154)</f>
        <v>#DIV/0!</v>
      </c>
      <c r="J59" t="e">
        <f>IF(OR(G59="",G59=0),"",G59-$AC$154)</f>
        <v>#DIV/0!</v>
      </c>
      <c r="K59" t="e">
        <f>IF(OR(H59="",H59=0),"",H59-$AD$154)</f>
        <v>#DIV/0!</v>
      </c>
      <c r="L59" s="20" t="s">
        <v>53</v>
      </c>
      <c r="M59">
        <f>IF('記入欄（成長の記録）'!F56="〇",1,0)</f>
        <v>0</v>
      </c>
      <c r="N59">
        <f>IF('記入欄（成長の記録）'!G56="〇",2,0)</f>
        <v>0</v>
      </c>
      <c r="O59">
        <f>IF('記入欄（成長の記録）'!H56="〇",3,0)</f>
        <v>0</v>
      </c>
      <c r="P59">
        <f t="shared" si="13"/>
        <v>0</v>
      </c>
      <c r="Q59" t="str">
        <f>IF(P61&gt;2,D61,IF(P60&gt;2,D60,IF(P59&gt;2,D59,"a")))</f>
        <v>a</v>
      </c>
      <c r="R59">
        <f>IF(P59&lt;3,D59,IF(P60&lt;3,D60,IF(P61&lt;3,D61,"b")))</f>
        <v>54</v>
      </c>
      <c r="T59">
        <v>10</v>
      </c>
      <c r="U59">
        <v>1</v>
      </c>
      <c r="V59">
        <v>8</v>
      </c>
      <c r="W59">
        <v>9</v>
      </c>
      <c r="X59">
        <v>5</v>
      </c>
      <c r="Y59">
        <v>2</v>
      </c>
      <c r="Z59" t="s">
        <v>372</v>
      </c>
      <c r="AB59" t="str">
        <f t="shared" si="4"/>
        <v/>
      </c>
      <c r="AC59" t="str">
        <f t="shared" si="5"/>
        <v/>
      </c>
      <c r="AD59" t="str">
        <f t="shared" si="6"/>
        <v/>
      </c>
      <c r="AE59">
        <f t="shared" si="7"/>
        <v>0</v>
      </c>
      <c r="AF59">
        <f t="shared" si="8"/>
        <v>0</v>
      </c>
      <c r="AG59">
        <f t="shared" si="9"/>
        <v>0</v>
      </c>
    </row>
    <row r="60" spans="1:33" x14ac:dyDescent="0.45">
      <c r="A60" s="75"/>
      <c r="B60" s="73"/>
      <c r="C60" s="18">
        <f>'記入欄（成長の記録）'!D57</f>
        <v>2</v>
      </c>
      <c r="D60" s="18">
        <f>'記入欄（成長の記録）'!A57</f>
        <v>55</v>
      </c>
      <c r="E60" s="3" t="str">
        <f>'記入欄（成長の記録）'!E57</f>
        <v>その週の行事がわかる。</v>
      </c>
      <c r="F60" s="42">
        <f t="shared" si="0"/>
        <v>13</v>
      </c>
      <c r="G60" s="42">
        <f t="shared" si="1"/>
        <v>12.02</v>
      </c>
      <c r="H60" s="42">
        <f t="shared" si="2"/>
        <v>7.05</v>
      </c>
      <c r="I60">
        <f t="shared" si="10"/>
        <v>2.99</v>
      </c>
      <c r="J60">
        <f t="shared" si="12"/>
        <v>3.9299999999999997</v>
      </c>
      <c r="K60">
        <f t="shared" si="11"/>
        <v>2.0300000000000002</v>
      </c>
      <c r="L60" s="20" t="s">
        <v>53</v>
      </c>
      <c r="M60">
        <f>IF('記入欄（成長の記録）'!F57="〇",1,0)</f>
        <v>0</v>
      </c>
      <c r="N60">
        <f>IF('記入欄（成長の記録）'!G57="〇",2,0)</f>
        <v>0</v>
      </c>
      <c r="O60">
        <f>IF('記入欄（成長の記録）'!H57="〇",3,0)</f>
        <v>0</v>
      </c>
      <c r="P60">
        <f t="shared" si="13"/>
        <v>0</v>
      </c>
      <c r="T60">
        <v>13</v>
      </c>
      <c r="U60">
        <v>0</v>
      </c>
      <c r="V60">
        <v>12</v>
      </c>
      <c r="W60">
        <v>2</v>
      </c>
      <c r="X60">
        <v>7</v>
      </c>
      <c r="Y60">
        <v>5</v>
      </c>
      <c r="Z60" t="s">
        <v>373</v>
      </c>
      <c r="AB60" t="str">
        <f t="shared" si="4"/>
        <v/>
      </c>
      <c r="AC60" t="str">
        <f t="shared" si="5"/>
        <v/>
      </c>
      <c r="AD60" t="str">
        <f t="shared" si="6"/>
        <v/>
      </c>
      <c r="AE60">
        <f t="shared" si="7"/>
        <v>0</v>
      </c>
      <c r="AF60">
        <f t="shared" si="8"/>
        <v>0</v>
      </c>
      <c r="AG60">
        <f t="shared" si="9"/>
        <v>0</v>
      </c>
    </row>
    <row r="61" spans="1:33" x14ac:dyDescent="0.45">
      <c r="A61" s="75"/>
      <c r="B61" s="73"/>
      <c r="C61" s="18">
        <f>'記入欄（成長の記録）'!D58</f>
        <v>3</v>
      </c>
      <c r="D61" s="18">
        <f>'記入欄（成長の記録）'!A58</f>
        <v>56</v>
      </c>
      <c r="E61" s="3" t="str">
        <f>'記入欄（成長の記録）'!E58</f>
        <v>行事予定表を見て、行事がわかる。</v>
      </c>
      <c r="F61" s="42">
        <f t="shared" si="0"/>
        <v>14.07</v>
      </c>
      <c r="G61" s="42">
        <f t="shared" si="1"/>
        <v>12.09</v>
      </c>
      <c r="H61" s="42">
        <f t="shared" si="2"/>
        <v>6.02</v>
      </c>
      <c r="I61">
        <f t="shared" si="10"/>
        <v>1.0700000000000003</v>
      </c>
      <c r="J61">
        <f t="shared" si="12"/>
        <v>7.0000000000000284E-2</v>
      </c>
      <c r="K61">
        <f t="shared" si="11"/>
        <v>-1.0300000000000002</v>
      </c>
      <c r="L61" s="20" t="s">
        <v>53</v>
      </c>
      <c r="M61">
        <f>IF('記入欄（成長の記録）'!F58="〇",1,0)</f>
        <v>0</v>
      </c>
      <c r="N61">
        <f>IF('記入欄（成長の記録）'!G58="〇",2,0)</f>
        <v>0</v>
      </c>
      <c r="O61">
        <f>IF('記入欄（成長の記録）'!H58="〇",3,0)</f>
        <v>0</v>
      </c>
      <c r="P61">
        <f t="shared" si="13"/>
        <v>0</v>
      </c>
      <c r="T61">
        <v>14</v>
      </c>
      <c r="U61">
        <v>7</v>
      </c>
      <c r="V61">
        <v>12</v>
      </c>
      <c r="W61">
        <v>9</v>
      </c>
      <c r="X61">
        <v>6</v>
      </c>
      <c r="Y61">
        <v>2</v>
      </c>
      <c r="Z61" s="3" t="s">
        <v>373</v>
      </c>
      <c r="AB61" t="str">
        <f t="shared" si="4"/>
        <v/>
      </c>
      <c r="AC61" t="str">
        <f t="shared" si="5"/>
        <v/>
      </c>
      <c r="AD61" t="str">
        <f t="shared" si="6"/>
        <v/>
      </c>
      <c r="AE61">
        <f t="shared" si="7"/>
        <v>0</v>
      </c>
      <c r="AF61">
        <f t="shared" si="8"/>
        <v>0</v>
      </c>
      <c r="AG61">
        <f t="shared" si="9"/>
        <v>0</v>
      </c>
    </row>
    <row r="62" spans="1:33" ht="18.75" customHeight="1" x14ac:dyDescent="0.45">
      <c r="A62" s="75"/>
      <c r="B62" s="73" t="s">
        <v>151</v>
      </c>
      <c r="C62" s="18">
        <f>'記入欄（成長の記録）'!D59</f>
        <v>1</v>
      </c>
      <c r="D62" s="18">
        <f>'記入欄（成長の記録）'!A59</f>
        <v>57</v>
      </c>
      <c r="E62" s="3" t="str">
        <f>'記入欄（成長の記録）'!E59</f>
        <v>学校の行事にすすんで参加する。</v>
      </c>
      <c r="F62" s="42">
        <f t="shared" si="0"/>
        <v>12.05</v>
      </c>
      <c r="G62" s="42">
        <f t="shared" si="1"/>
        <v>14.1</v>
      </c>
      <c r="H62" s="42">
        <f t="shared" si="2"/>
        <v>5.0199999999999996</v>
      </c>
      <c r="I62" t="e">
        <f>IF(OR(F62="",F62=0),"",F62-$AB$154)</f>
        <v>#DIV/0!</v>
      </c>
      <c r="J62" t="e">
        <f>IF(OR(G62="",G62=0),"",G62-$AC$154)</f>
        <v>#DIV/0!</v>
      </c>
      <c r="K62" t="e">
        <f>IF(OR(H62="",H62=0),"",H62-$AD$154)</f>
        <v>#DIV/0!</v>
      </c>
      <c r="L62" s="20" t="s">
        <v>53</v>
      </c>
      <c r="M62">
        <f>IF('記入欄（成長の記録）'!F59="〇",1,0)</f>
        <v>0</v>
      </c>
      <c r="N62">
        <f>IF('記入欄（成長の記録）'!G59="〇",2,0)</f>
        <v>0</v>
      </c>
      <c r="O62">
        <f>IF('記入欄（成長の記録）'!H59="〇",3,0)</f>
        <v>0</v>
      </c>
      <c r="P62">
        <f t="shared" si="13"/>
        <v>0</v>
      </c>
      <c r="Q62" t="str">
        <f>IF(P64&gt;2,D64,IF(P63&gt;2,D63,IF(P62&gt;2,D62,"a")))</f>
        <v>a</v>
      </c>
      <c r="R62">
        <f>IF(P62&lt;3,D62,IF(P63&lt;3,D63,IF(P64&lt;3,D64,"b")))</f>
        <v>57</v>
      </c>
      <c r="T62">
        <v>12</v>
      </c>
      <c r="U62">
        <v>5</v>
      </c>
      <c r="V62">
        <v>14</v>
      </c>
      <c r="W62">
        <v>10</v>
      </c>
      <c r="X62">
        <v>5</v>
      </c>
      <c r="Y62">
        <v>2</v>
      </c>
      <c r="Z62" t="s">
        <v>404</v>
      </c>
      <c r="AB62" t="str">
        <f t="shared" si="4"/>
        <v/>
      </c>
      <c r="AC62" t="str">
        <f t="shared" si="5"/>
        <v/>
      </c>
      <c r="AD62" t="str">
        <f t="shared" si="6"/>
        <v/>
      </c>
      <c r="AE62">
        <f t="shared" si="7"/>
        <v>0</v>
      </c>
      <c r="AF62">
        <f t="shared" si="8"/>
        <v>0</v>
      </c>
      <c r="AG62">
        <f t="shared" si="9"/>
        <v>0</v>
      </c>
    </row>
    <row r="63" spans="1:33" x14ac:dyDescent="0.45">
      <c r="A63" s="75"/>
      <c r="B63" s="73"/>
      <c r="C63" s="18">
        <f>'記入欄（成長の記録）'!D60</f>
        <v>2</v>
      </c>
      <c r="D63" s="18">
        <f>'記入欄（成長の記録）'!A60</f>
        <v>58</v>
      </c>
      <c r="E63" s="3" t="str">
        <f>'記入欄（成長の記録）'!E60</f>
        <v>行事の準備にも参加する。</v>
      </c>
      <c r="F63" s="42">
        <f t="shared" si="0"/>
        <v>14.11</v>
      </c>
      <c r="G63" s="42">
        <f t="shared" si="1"/>
        <v>15.05</v>
      </c>
      <c r="H63" s="42">
        <f t="shared" si="2"/>
        <v>7.05</v>
      </c>
      <c r="I63">
        <f t="shared" si="10"/>
        <v>2.0599999999999987</v>
      </c>
      <c r="J63">
        <f t="shared" si="12"/>
        <v>0.95000000000000107</v>
      </c>
      <c r="K63">
        <f t="shared" si="11"/>
        <v>2.0300000000000002</v>
      </c>
      <c r="L63" s="20" t="s">
        <v>382</v>
      </c>
      <c r="M63">
        <f>IF('記入欄（成長の記録）'!F60="〇",1,0)</f>
        <v>0</v>
      </c>
      <c r="N63">
        <f>IF('記入欄（成長の記録）'!G60="〇",2,0)</f>
        <v>0</v>
      </c>
      <c r="O63">
        <f>IF('記入欄（成長の記録）'!H60="〇",3,0)</f>
        <v>0</v>
      </c>
      <c r="P63">
        <f t="shared" si="13"/>
        <v>0</v>
      </c>
      <c r="T63">
        <v>14</v>
      </c>
      <c r="U63">
        <v>11</v>
      </c>
      <c r="V63">
        <v>15</v>
      </c>
      <c r="W63">
        <v>5</v>
      </c>
      <c r="X63">
        <v>7</v>
      </c>
      <c r="Y63">
        <v>5</v>
      </c>
      <c r="Z63" t="s">
        <v>405</v>
      </c>
      <c r="AB63" t="str">
        <f t="shared" si="4"/>
        <v/>
      </c>
      <c r="AC63" t="str">
        <f t="shared" si="5"/>
        <v/>
      </c>
      <c r="AD63" t="str">
        <f t="shared" si="6"/>
        <v/>
      </c>
      <c r="AE63">
        <f t="shared" si="7"/>
        <v>0</v>
      </c>
      <c r="AF63">
        <f t="shared" si="8"/>
        <v>0</v>
      </c>
      <c r="AG63">
        <f t="shared" si="9"/>
        <v>0</v>
      </c>
    </row>
    <row r="64" spans="1:33" x14ac:dyDescent="0.45">
      <c r="A64" s="75"/>
      <c r="B64" s="73"/>
      <c r="C64" s="18">
        <f>'記入欄（成長の記録）'!D61</f>
        <v>3</v>
      </c>
      <c r="D64" s="18">
        <f>'記入欄（成長の記録）'!A61</f>
        <v>59</v>
      </c>
      <c r="E64" s="3" t="str">
        <f>'記入欄（成長の記録）'!E61</f>
        <v>行事の計画にも参加する。</v>
      </c>
      <c r="F64" s="42">
        <f t="shared" si="0"/>
        <v>15.08</v>
      </c>
      <c r="G64" s="42">
        <f t="shared" si="1"/>
        <v>13.04</v>
      </c>
      <c r="H64" s="42">
        <f t="shared" si="2"/>
        <v>7.11</v>
      </c>
      <c r="I64">
        <f t="shared" si="10"/>
        <v>0.97000000000000064</v>
      </c>
      <c r="J64">
        <f t="shared" si="12"/>
        <v>-2.0100000000000016</v>
      </c>
      <c r="K64">
        <f t="shared" si="11"/>
        <v>6.0000000000000497E-2</v>
      </c>
      <c r="L64" s="20" t="s">
        <v>382</v>
      </c>
      <c r="M64">
        <f>IF('記入欄（成長の記録）'!F61="〇",1,0)</f>
        <v>0</v>
      </c>
      <c r="N64">
        <f>IF('記入欄（成長の記録）'!G61="〇",2,0)</f>
        <v>0</v>
      </c>
      <c r="O64">
        <f>IF('記入欄（成長の記録）'!H61="〇",3,0)</f>
        <v>0</v>
      </c>
      <c r="P64">
        <f t="shared" si="13"/>
        <v>0</v>
      </c>
      <c r="T64">
        <v>15</v>
      </c>
      <c r="U64">
        <v>8</v>
      </c>
      <c r="V64">
        <v>13</v>
      </c>
      <c r="W64">
        <v>4</v>
      </c>
      <c r="X64">
        <v>7</v>
      </c>
      <c r="Y64">
        <v>11</v>
      </c>
      <c r="Z64" t="s">
        <v>406</v>
      </c>
      <c r="AB64" t="str">
        <f t="shared" si="4"/>
        <v/>
      </c>
      <c r="AC64" t="str">
        <f t="shared" si="5"/>
        <v/>
      </c>
      <c r="AD64" t="str">
        <f t="shared" si="6"/>
        <v/>
      </c>
      <c r="AE64">
        <f t="shared" si="7"/>
        <v>0</v>
      </c>
      <c r="AF64">
        <f t="shared" si="8"/>
        <v>0</v>
      </c>
      <c r="AG64">
        <f t="shared" si="9"/>
        <v>0</v>
      </c>
    </row>
    <row r="65" spans="1:33" x14ac:dyDescent="0.45">
      <c r="A65" s="72" t="s">
        <v>155</v>
      </c>
      <c r="B65" s="73" t="s">
        <v>156</v>
      </c>
      <c r="C65" s="18">
        <f>'記入欄（成長の記録）'!D62</f>
        <v>1</v>
      </c>
      <c r="D65" s="18">
        <f>'記入欄（成長の記録）'!A62</f>
        <v>60</v>
      </c>
      <c r="E65" s="3" t="str">
        <f>'記入欄（成長の記録）'!E62</f>
        <v>決まった時刻に寝起きできる。</v>
      </c>
      <c r="F65" s="42">
        <f t="shared" si="0"/>
        <v>10.11</v>
      </c>
      <c r="G65" s="42">
        <f t="shared" si="1"/>
        <v>8.08</v>
      </c>
      <c r="H65" s="42">
        <f t="shared" si="2"/>
        <v>4.0999999999999996</v>
      </c>
      <c r="I65" t="e">
        <f>IF(OR(F65="",F65=0),"",F65-$AB$154)</f>
        <v>#DIV/0!</v>
      </c>
      <c r="J65" t="e">
        <f>IF(OR(G65="",G65=0),"",G65-$AC$154)</f>
        <v>#DIV/0!</v>
      </c>
      <c r="K65" t="e">
        <f>IF(OR(H65="",H65=0),"",H65-$AD$154)</f>
        <v>#DIV/0!</v>
      </c>
      <c r="L65" s="20" t="s">
        <v>53</v>
      </c>
      <c r="M65">
        <f>IF('記入欄（成長の記録）'!F62="〇",1,0)</f>
        <v>0</v>
      </c>
      <c r="N65">
        <f>IF('記入欄（成長の記録）'!G62="〇",2,0)</f>
        <v>0</v>
      </c>
      <c r="O65">
        <f>IF('記入欄（成長の記録）'!H62="〇",3,0)</f>
        <v>0</v>
      </c>
      <c r="P65">
        <f t="shared" si="13"/>
        <v>0</v>
      </c>
      <c r="Q65" t="str">
        <f>IF(P67&gt;2,D67,IF(P66&gt;2,D66,IF(P65&gt;2,D65,"a")))</f>
        <v>a</v>
      </c>
      <c r="R65">
        <f>IF(P65&lt;3,D65,IF(P66&lt;3,D66,IF(P67&lt;3,D67,"b")))</f>
        <v>60</v>
      </c>
      <c r="T65">
        <v>10</v>
      </c>
      <c r="U65">
        <v>11</v>
      </c>
      <c r="V65">
        <v>8</v>
      </c>
      <c r="W65">
        <v>8</v>
      </c>
      <c r="X65">
        <v>4</v>
      </c>
      <c r="Y65">
        <v>10</v>
      </c>
      <c r="Z65" t="s">
        <v>363</v>
      </c>
      <c r="AB65" t="str">
        <f t="shared" si="4"/>
        <v/>
      </c>
      <c r="AC65" t="str">
        <f t="shared" si="5"/>
        <v/>
      </c>
      <c r="AD65" t="str">
        <f t="shared" si="6"/>
        <v/>
      </c>
      <c r="AE65">
        <f t="shared" si="7"/>
        <v>0</v>
      </c>
      <c r="AF65">
        <f t="shared" si="8"/>
        <v>0</v>
      </c>
      <c r="AG65">
        <f t="shared" si="9"/>
        <v>0</v>
      </c>
    </row>
    <row r="66" spans="1:33" ht="18.75" customHeight="1" x14ac:dyDescent="0.45">
      <c r="A66" s="72"/>
      <c r="B66" s="73"/>
      <c r="C66" s="18">
        <f>'記入欄（成長の記録）'!D63</f>
        <v>2</v>
      </c>
      <c r="D66" s="18">
        <f>'記入欄（成長の記録）'!A63</f>
        <v>61</v>
      </c>
      <c r="E66" s="3" t="str">
        <f>'記入欄（成長の記録）'!E63</f>
        <v>朝、昼、夜の簡単な関係がわかる。</v>
      </c>
      <c r="F66" s="42">
        <f t="shared" si="0"/>
        <v>14.11</v>
      </c>
      <c r="G66" s="42">
        <f t="shared" si="1"/>
        <v>11.01</v>
      </c>
      <c r="H66" s="42">
        <f t="shared" si="2"/>
        <v>4.07</v>
      </c>
      <c r="I66">
        <f t="shared" si="10"/>
        <v>4</v>
      </c>
      <c r="J66">
        <f t="shared" si="12"/>
        <v>2.9299999999999997</v>
      </c>
      <c r="K66">
        <f t="shared" si="11"/>
        <v>-2.9999999999999361E-2</v>
      </c>
      <c r="L66" s="20" t="s">
        <v>53</v>
      </c>
      <c r="M66">
        <f>IF('記入欄（成長の記録）'!F63="〇",1,0)</f>
        <v>0</v>
      </c>
      <c r="N66">
        <f>IF('記入欄（成長の記録）'!G63="〇",2,0)</f>
        <v>0</v>
      </c>
      <c r="O66">
        <f>IF('記入欄（成長の記録）'!H63="〇",3,0)</f>
        <v>0</v>
      </c>
      <c r="P66">
        <f t="shared" si="13"/>
        <v>0</v>
      </c>
      <c r="T66">
        <v>14</v>
      </c>
      <c r="U66">
        <v>11</v>
      </c>
      <c r="V66">
        <v>11</v>
      </c>
      <c r="W66">
        <v>1</v>
      </c>
      <c r="X66">
        <v>4</v>
      </c>
      <c r="Y66">
        <v>7</v>
      </c>
      <c r="Z66" t="s">
        <v>375</v>
      </c>
      <c r="AB66" t="str">
        <f t="shared" si="4"/>
        <v/>
      </c>
      <c r="AC66" t="str">
        <f t="shared" si="5"/>
        <v/>
      </c>
      <c r="AD66" t="str">
        <f t="shared" si="6"/>
        <v/>
      </c>
      <c r="AE66">
        <f t="shared" si="7"/>
        <v>0</v>
      </c>
      <c r="AF66">
        <f t="shared" si="8"/>
        <v>0</v>
      </c>
      <c r="AG66">
        <f t="shared" si="9"/>
        <v>0</v>
      </c>
    </row>
    <row r="67" spans="1:33" x14ac:dyDescent="0.45">
      <c r="A67" s="72"/>
      <c r="B67" s="73"/>
      <c r="C67" s="18">
        <f>'記入欄（成長の記録）'!D64</f>
        <v>3</v>
      </c>
      <c r="D67" s="18">
        <f>'記入欄（成長の記録）'!A64</f>
        <v>62</v>
      </c>
      <c r="E67" s="3" t="str">
        <f>'記入欄（成長の記録）'!E64</f>
        <v>午前と午後がわかる。</v>
      </c>
      <c r="F67" s="42">
        <f t="shared" si="0"/>
        <v>15</v>
      </c>
      <c r="G67" s="42">
        <f t="shared" si="1"/>
        <v>13.05</v>
      </c>
      <c r="H67" s="42">
        <f t="shared" si="2"/>
        <v>4.0999999999999996</v>
      </c>
      <c r="I67">
        <f t="shared" si="10"/>
        <v>0.89000000000000057</v>
      </c>
      <c r="J67">
        <f t="shared" si="12"/>
        <v>2.0400000000000009</v>
      </c>
      <c r="K67">
        <f t="shared" si="11"/>
        <v>2.9999999999999361E-2</v>
      </c>
      <c r="L67" s="20" t="s">
        <v>52</v>
      </c>
      <c r="M67">
        <f>IF('記入欄（成長の記録）'!F64="〇",1,0)</f>
        <v>0</v>
      </c>
      <c r="N67">
        <f>IF('記入欄（成長の記録）'!G64="〇",2,0)</f>
        <v>0</v>
      </c>
      <c r="O67">
        <f>IF('記入欄（成長の記録）'!H64="〇",3,0)</f>
        <v>0</v>
      </c>
      <c r="P67">
        <f t="shared" si="13"/>
        <v>0</v>
      </c>
      <c r="T67">
        <v>15</v>
      </c>
      <c r="U67">
        <v>0</v>
      </c>
      <c r="V67">
        <v>13</v>
      </c>
      <c r="W67">
        <v>5</v>
      </c>
      <c r="X67">
        <v>4</v>
      </c>
      <c r="Y67">
        <v>10</v>
      </c>
      <c r="Z67" t="s">
        <v>407</v>
      </c>
      <c r="AB67" t="str">
        <f t="shared" si="4"/>
        <v/>
      </c>
      <c r="AC67" t="str">
        <f t="shared" si="5"/>
        <v/>
      </c>
      <c r="AD67" t="str">
        <f t="shared" si="6"/>
        <v/>
      </c>
      <c r="AE67">
        <f t="shared" si="7"/>
        <v>0</v>
      </c>
      <c r="AF67">
        <f t="shared" si="8"/>
        <v>0</v>
      </c>
      <c r="AG67">
        <f t="shared" si="9"/>
        <v>0</v>
      </c>
    </row>
    <row r="68" spans="1:33" x14ac:dyDescent="0.45">
      <c r="A68" s="72"/>
      <c r="B68" s="73" t="s">
        <v>160</v>
      </c>
      <c r="C68" s="18">
        <f>'記入欄（成長の記録）'!D65</f>
        <v>1</v>
      </c>
      <c r="D68" s="18">
        <f>'記入欄（成長の記録）'!A65</f>
        <v>63</v>
      </c>
      <c r="E68" s="3" t="str">
        <f>'記入欄（成長の記録）'!E65</f>
        <v>遅刻しないで学校に来ることができる。</v>
      </c>
      <c r="F68" s="42">
        <f t="shared" si="0"/>
        <v>13.03</v>
      </c>
      <c r="G68" s="42">
        <f t="shared" si="1"/>
        <v>10.029999999999999</v>
      </c>
      <c r="H68" s="42">
        <f t="shared" si="2"/>
        <v>5.08</v>
      </c>
      <c r="I68" t="e">
        <f>IF(OR(F68="",F68=0),"",F68-$AB$154)</f>
        <v>#DIV/0!</v>
      </c>
      <c r="J68" t="e">
        <f>IF(OR(G68="",G68=0),"",G68-$AC$154)</f>
        <v>#DIV/0!</v>
      </c>
      <c r="K68" t="e">
        <f>IF(OR(H68="",H68=0),"",H68-$AD$154)</f>
        <v>#DIV/0!</v>
      </c>
      <c r="L68" s="20" t="s">
        <v>52</v>
      </c>
      <c r="M68">
        <f>IF('記入欄（成長の記録）'!F65="〇",1,0)</f>
        <v>0</v>
      </c>
      <c r="N68">
        <f>IF('記入欄（成長の記録）'!G65="〇",2,0)</f>
        <v>0</v>
      </c>
      <c r="O68">
        <f>IF('記入欄（成長の記録）'!H65="〇",3,0)</f>
        <v>0</v>
      </c>
      <c r="P68">
        <f t="shared" si="13"/>
        <v>0</v>
      </c>
      <c r="Q68" t="str">
        <f>IF(P70&gt;2,D70,IF(P69&gt;2,D69,IF(P68&gt;2,D68,"a")))</f>
        <v>a</v>
      </c>
      <c r="R68">
        <f>IF(P68&lt;3,D68,IF(P69&lt;3,D69,IF(P70&lt;3,D70,"b")))</f>
        <v>63</v>
      </c>
      <c r="T68">
        <v>13</v>
      </c>
      <c r="U68">
        <v>3</v>
      </c>
      <c r="V68">
        <v>10</v>
      </c>
      <c r="W68">
        <v>3</v>
      </c>
      <c r="X68">
        <v>5</v>
      </c>
      <c r="Y68">
        <v>8</v>
      </c>
      <c r="Z68" t="s">
        <v>407</v>
      </c>
      <c r="AB68" t="str">
        <f t="shared" si="4"/>
        <v/>
      </c>
      <c r="AC68" t="str">
        <f t="shared" si="5"/>
        <v/>
      </c>
      <c r="AD68" t="str">
        <f t="shared" si="6"/>
        <v/>
      </c>
      <c r="AE68">
        <f t="shared" si="7"/>
        <v>0</v>
      </c>
      <c r="AF68">
        <f t="shared" si="8"/>
        <v>0</v>
      </c>
      <c r="AG68">
        <f t="shared" si="9"/>
        <v>0</v>
      </c>
    </row>
    <row r="69" spans="1:33" ht="36" x14ac:dyDescent="0.45">
      <c r="A69" s="72"/>
      <c r="B69" s="73"/>
      <c r="C69" s="18">
        <f>'記入欄（成長の記録）'!D66</f>
        <v>2</v>
      </c>
      <c r="D69" s="18">
        <f>'記入欄（成長の記録）'!A66</f>
        <v>64</v>
      </c>
      <c r="E69" s="3" t="str">
        <f>'記入欄（成長の記録）'!E66</f>
        <v>登校時刻、下校時刻、帰宅時間がわかる。</v>
      </c>
      <c r="F69" s="42">
        <f t="shared" si="0"/>
        <v>14.11</v>
      </c>
      <c r="G69" s="42">
        <f t="shared" si="1"/>
        <v>11.06</v>
      </c>
      <c r="H69" s="42">
        <f t="shared" si="2"/>
        <v>5.05</v>
      </c>
      <c r="I69">
        <f t="shared" si="10"/>
        <v>1.08</v>
      </c>
      <c r="J69">
        <f t="shared" si="12"/>
        <v>1.0300000000000011</v>
      </c>
      <c r="K69">
        <f t="shared" si="11"/>
        <v>-3.0000000000000249E-2</v>
      </c>
      <c r="L69" s="20" t="s">
        <v>52</v>
      </c>
      <c r="M69">
        <f>IF('記入欄（成長の記録）'!F66="〇",1,0)</f>
        <v>0</v>
      </c>
      <c r="N69">
        <f>IF('記入欄（成長の記録）'!G66="〇",2,0)</f>
        <v>0</v>
      </c>
      <c r="O69">
        <f>IF('記入欄（成長の記録）'!H66="〇",3,0)</f>
        <v>0</v>
      </c>
      <c r="P69">
        <f t="shared" si="13"/>
        <v>0</v>
      </c>
      <c r="T69">
        <v>14</v>
      </c>
      <c r="U69">
        <v>11</v>
      </c>
      <c r="V69">
        <v>11</v>
      </c>
      <c r="W69">
        <v>6</v>
      </c>
      <c r="X69">
        <v>5</v>
      </c>
      <c r="Y69">
        <v>5</v>
      </c>
      <c r="Z69" t="s">
        <v>407</v>
      </c>
      <c r="AB69" t="str">
        <f t="shared" si="4"/>
        <v/>
      </c>
      <c r="AC69" t="str">
        <f t="shared" si="5"/>
        <v/>
      </c>
      <c r="AD69" t="str">
        <f t="shared" si="6"/>
        <v/>
      </c>
      <c r="AE69">
        <f t="shared" si="7"/>
        <v>0</v>
      </c>
      <c r="AF69">
        <f t="shared" si="8"/>
        <v>0</v>
      </c>
      <c r="AG69">
        <f t="shared" si="9"/>
        <v>0</v>
      </c>
    </row>
    <row r="70" spans="1:33" ht="18.75" customHeight="1" x14ac:dyDescent="0.45">
      <c r="A70" s="72"/>
      <c r="B70" s="73"/>
      <c r="C70" s="18">
        <f>'記入欄（成長の記録）'!D67</f>
        <v>3</v>
      </c>
      <c r="D70" s="18">
        <f>'記入欄（成長の記録）'!A67</f>
        <v>65</v>
      </c>
      <c r="E70" s="3" t="str">
        <f>'記入欄（成長の記録）'!E67</f>
        <v>通学の所要時間がわかる。</v>
      </c>
      <c r="F70" s="42">
        <f t="shared" si="0"/>
        <v>15.01</v>
      </c>
      <c r="G70" s="42">
        <f t="shared" si="1"/>
        <v>12.03</v>
      </c>
      <c r="H70" s="42">
        <f t="shared" si="2"/>
        <v>8.02</v>
      </c>
      <c r="I70">
        <f t="shared" si="10"/>
        <v>0.90000000000000036</v>
      </c>
      <c r="J70">
        <f t="shared" si="12"/>
        <v>0.96999999999999886</v>
      </c>
      <c r="K70">
        <f t="shared" si="11"/>
        <v>2.9699999999999998</v>
      </c>
      <c r="L70" s="20" t="s">
        <v>52</v>
      </c>
      <c r="M70">
        <f>IF('記入欄（成長の記録）'!F67="〇",1,0)</f>
        <v>0</v>
      </c>
      <c r="N70">
        <f>IF('記入欄（成長の記録）'!G67="〇",2,0)</f>
        <v>0</v>
      </c>
      <c r="O70">
        <f>IF('記入欄（成長の記録）'!H67="〇",3,0)</f>
        <v>0</v>
      </c>
      <c r="P70">
        <f t="shared" si="13"/>
        <v>0</v>
      </c>
      <c r="T70">
        <v>15</v>
      </c>
      <c r="U70">
        <v>1</v>
      </c>
      <c r="V70">
        <v>12</v>
      </c>
      <c r="W70">
        <v>3</v>
      </c>
      <c r="X70">
        <v>8</v>
      </c>
      <c r="Y70">
        <v>2</v>
      </c>
      <c r="Z70" t="s">
        <v>408</v>
      </c>
      <c r="AB70" t="str">
        <f t="shared" si="4"/>
        <v/>
      </c>
      <c r="AC70" t="str">
        <f t="shared" si="5"/>
        <v/>
      </c>
      <c r="AD70" t="str">
        <f t="shared" si="6"/>
        <v/>
      </c>
      <c r="AE70">
        <f t="shared" si="7"/>
        <v>0</v>
      </c>
      <c r="AF70">
        <f t="shared" si="8"/>
        <v>0</v>
      </c>
      <c r="AG70">
        <f t="shared" si="9"/>
        <v>0</v>
      </c>
    </row>
    <row r="71" spans="1:33" x14ac:dyDescent="0.45">
      <c r="A71" s="72"/>
      <c r="B71" s="73" t="s">
        <v>164</v>
      </c>
      <c r="C71" s="18">
        <f>'記入欄（成長の記録）'!D68</f>
        <v>1</v>
      </c>
      <c r="D71" s="18">
        <f>'記入欄（成長の記録）'!A68</f>
        <v>66</v>
      </c>
      <c r="E71" s="3" t="str">
        <f>'記入欄（成長の記録）'!E68</f>
        <v>「昨日」「明日」がわかる。</v>
      </c>
      <c r="F71" s="42">
        <f t="shared" ref="F71:F134" si="14">IF(T71+U71/100=0,"",T71+U71/100)</f>
        <v>14.1</v>
      </c>
      <c r="G71" s="42">
        <f t="shared" ref="G71:G134" si="15">IF(V71+W71/100=0,"",V71+W71/100)</f>
        <v>12.05</v>
      </c>
      <c r="H71" s="42">
        <f t="shared" ref="H71:H134" si="16">IF(X71+Y71/100=0,"",X71+Y71/100)</f>
        <v>5.0199999999999996</v>
      </c>
      <c r="I71" t="e">
        <f>IF(OR(F71="",F71=0),"",F71-$AB$154)</f>
        <v>#DIV/0!</v>
      </c>
      <c r="J71" t="e">
        <f>IF(OR(G71="",G71=0),"",G71-$AC$154)</f>
        <v>#DIV/0!</v>
      </c>
      <c r="K71" t="e">
        <f>IF(OR(H71="",H71=0),"",H71-$AD$154)</f>
        <v>#DIV/0!</v>
      </c>
      <c r="L71" s="20" t="s">
        <v>53</v>
      </c>
      <c r="M71">
        <f>IF('記入欄（成長の記録）'!F68="〇",1,0)</f>
        <v>0</v>
      </c>
      <c r="N71">
        <f>IF('記入欄（成長の記録）'!G68="〇",2,0)</f>
        <v>0</v>
      </c>
      <c r="O71">
        <f>IF('記入欄（成長の記録）'!H68="〇",3,0)</f>
        <v>0</v>
      </c>
      <c r="P71">
        <f t="shared" si="13"/>
        <v>0</v>
      </c>
      <c r="Q71" t="str">
        <f>IF(P73&gt;2,D73,IF(P72&gt;2,D72,IF(P71&gt;2,D71,"a")))</f>
        <v>a</v>
      </c>
      <c r="R71">
        <f>IF(P71&lt;3,D71,IF(P72&lt;3,D72,IF(P73&lt;3,D73,"b")))</f>
        <v>66</v>
      </c>
      <c r="T71">
        <v>14</v>
      </c>
      <c r="U71">
        <v>10</v>
      </c>
      <c r="V71">
        <v>12</v>
      </c>
      <c r="W71">
        <v>5</v>
      </c>
      <c r="X71">
        <v>5</v>
      </c>
      <c r="Y71">
        <v>2</v>
      </c>
      <c r="Z71" t="s">
        <v>373</v>
      </c>
      <c r="AB71" t="str">
        <f t="shared" ref="AB71:AB134" si="17">IF(O71=3,F71,"")</f>
        <v/>
      </c>
      <c r="AC71" t="str">
        <f t="shared" ref="AC71:AC134" si="18">IF(O71=3,G71,"")</f>
        <v/>
      </c>
      <c r="AD71" t="str">
        <f t="shared" ref="AD71:AD134" si="19">IF(O71=3,H71,"")</f>
        <v/>
      </c>
      <c r="AE71">
        <f t="shared" ref="AE71:AE134" si="20">IF(AB71="",0,1)</f>
        <v>0</v>
      </c>
      <c r="AF71">
        <f t="shared" ref="AF71:AF134" si="21">IF(AC71="",0,1)</f>
        <v>0</v>
      </c>
      <c r="AG71">
        <f t="shared" ref="AG71:AG134" si="22">IF(AD71="",0,1)</f>
        <v>0</v>
      </c>
    </row>
    <row r="72" spans="1:33" x14ac:dyDescent="0.45">
      <c r="A72" s="72"/>
      <c r="B72" s="73"/>
      <c r="C72" s="18">
        <f>'記入欄（成長の記録）'!D69</f>
        <v>2</v>
      </c>
      <c r="D72" s="18">
        <f>'記入欄（成長の記録）'!A69</f>
        <v>67</v>
      </c>
      <c r="E72" s="3" t="str">
        <f>'記入欄（成長の記録）'!E69</f>
        <v>一週間の曜日が言える。</v>
      </c>
      <c r="F72" s="42">
        <f t="shared" si="14"/>
        <v>14.1</v>
      </c>
      <c r="G72" s="42">
        <f t="shared" si="15"/>
        <v>10.08</v>
      </c>
      <c r="H72" s="42">
        <f t="shared" si="16"/>
        <v>6.07</v>
      </c>
      <c r="I72">
        <f t="shared" ref="I72:I134" si="23">IF(OR(F71="",F71=0),"",IF(F72="","",F72-F71))</f>
        <v>0</v>
      </c>
      <c r="J72">
        <f t="shared" ref="J72:J134" si="24">IF(OR(G71="",G71=0),"",IF(G72="","",G72-G71))</f>
        <v>-1.9700000000000006</v>
      </c>
      <c r="K72">
        <f t="shared" ref="K72:K134" si="25">IF(OR(H71="",H71=0),"",IF(H72="","",H72-H71))</f>
        <v>1.0500000000000007</v>
      </c>
      <c r="L72" s="20" t="s">
        <v>53</v>
      </c>
      <c r="M72">
        <f>IF('記入欄（成長の記録）'!F69="〇",1,0)</f>
        <v>0</v>
      </c>
      <c r="N72">
        <f>IF('記入欄（成長の記録）'!G69="〇",2,0)</f>
        <v>0</v>
      </c>
      <c r="O72">
        <f>IF('記入欄（成長の記録）'!H69="〇",3,0)</f>
        <v>0</v>
      </c>
      <c r="P72">
        <f t="shared" si="13"/>
        <v>0</v>
      </c>
      <c r="T72">
        <v>14</v>
      </c>
      <c r="U72">
        <v>10</v>
      </c>
      <c r="V72">
        <v>10</v>
      </c>
      <c r="W72">
        <v>8</v>
      </c>
      <c r="X72">
        <v>6</v>
      </c>
      <c r="Y72">
        <v>7</v>
      </c>
      <c r="Z72" t="s">
        <v>373</v>
      </c>
      <c r="AB72" t="str">
        <f t="shared" si="17"/>
        <v/>
      </c>
      <c r="AC72" t="str">
        <f t="shared" si="18"/>
        <v/>
      </c>
      <c r="AD72" t="str">
        <f t="shared" si="19"/>
        <v/>
      </c>
      <c r="AE72">
        <f t="shared" si="20"/>
        <v>0</v>
      </c>
      <c r="AF72">
        <f t="shared" si="21"/>
        <v>0</v>
      </c>
      <c r="AG72">
        <f t="shared" si="22"/>
        <v>0</v>
      </c>
    </row>
    <row r="73" spans="1:33" x14ac:dyDescent="0.45">
      <c r="A73" s="72"/>
      <c r="B73" s="73"/>
      <c r="C73" s="18">
        <f>'記入欄（成長の記録）'!D70</f>
        <v>3</v>
      </c>
      <c r="D73" s="18">
        <f>'記入欄（成長の記録）'!A70</f>
        <v>68</v>
      </c>
      <c r="E73" s="3" t="str">
        <f>'記入欄（成長の記録）'!E70</f>
        <v>今日が何月何日かわかる。</v>
      </c>
      <c r="F73" s="42">
        <f t="shared" si="14"/>
        <v>15</v>
      </c>
      <c r="G73" s="42">
        <f t="shared" si="15"/>
        <v>11.01</v>
      </c>
      <c r="H73" s="42">
        <f t="shared" si="16"/>
        <v>5.08</v>
      </c>
      <c r="I73">
        <f t="shared" si="23"/>
        <v>0.90000000000000036</v>
      </c>
      <c r="J73">
        <f t="shared" si="24"/>
        <v>0.92999999999999972</v>
      </c>
      <c r="K73">
        <f t="shared" si="25"/>
        <v>-0.99000000000000021</v>
      </c>
      <c r="L73" s="20" t="s">
        <v>53</v>
      </c>
      <c r="M73">
        <f>IF('記入欄（成長の記録）'!F70="〇",1,0)</f>
        <v>0</v>
      </c>
      <c r="N73">
        <f>IF('記入欄（成長の記録）'!G70="〇",2,0)</f>
        <v>0</v>
      </c>
      <c r="O73">
        <f>IF('記入欄（成長の記録）'!H70="〇",3,0)</f>
        <v>0</v>
      </c>
      <c r="P73">
        <f t="shared" si="13"/>
        <v>0</v>
      </c>
      <c r="T73">
        <v>15</v>
      </c>
      <c r="U73">
        <v>0</v>
      </c>
      <c r="V73">
        <v>11</v>
      </c>
      <c r="W73">
        <v>1</v>
      </c>
      <c r="X73">
        <v>5</v>
      </c>
      <c r="Y73">
        <v>8</v>
      </c>
      <c r="Z73" t="s">
        <v>373</v>
      </c>
      <c r="AB73" t="str">
        <f t="shared" si="17"/>
        <v/>
      </c>
      <c r="AC73" t="str">
        <f t="shared" si="18"/>
        <v/>
      </c>
      <c r="AD73" t="str">
        <f t="shared" si="19"/>
        <v/>
      </c>
      <c r="AE73">
        <f t="shared" si="20"/>
        <v>0</v>
      </c>
      <c r="AF73">
        <f t="shared" si="21"/>
        <v>0</v>
      </c>
      <c r="AG73">
        <f t="shared" si="22"/>
        <v>0</v>
      </c>
    </row>
    <row r="74" spans="1:33" ht="36" x14ac:dyDescent="0.45">
      <c r="A74" s="72" t="s">
        <v>168</v>
      </c>
      <c r="B74" s="73" t="s">
        <v>168</v>
      </c>
      <c r="C74" s="18">
        <f>'記入欄（成長の記録）'!D71</f>
        <v>1</v>
      </c>
      <c r="D74" s="18">
        <f>'記入欄（成長の記録）'!A71</f>
        <v>69</v>
      </c>
      <c r="E74" s="3" t="str">
        <f>'記入欄（成長の記録）'!E71</f>
        <v>寄り道をしないで帰宅できる。</v>
      </c>
      <c r="F74" s="42">
        <f t="shared" si="14"/>
        <v>11.05</v>
      </c>
      <c r="G74" s="42">
        <f t="shared" si="15"/>
        <v>10.01</v>
      </c>
      <c r="H74" s="42">
        <f t="shared" si="16"/>
        <v>5.08</v>
      </c>
      <c r="I74" t="e">
        <f>IF(OR(F74="",F74=0),"",F74-$AB$154)</f>
        <v>#DIV/0!</v>
      </c>
      <c r="J74" t="e">
        <f>IF(OR(G74="",G74=0),"",G74-$AC$154)</f>
        <v>#DIV/0!</v>
      </c>
      <c r="K74" t="e">
        <f>IF(OR(H74="",H74=0),"",H74-$AD$154)</f>
        <v>#DIV/0!</v>
      </c>
      <c r="L74" s="20" t="s">
        <v>53</v>
      </c>
      <c r="M74">
        <f>IF('記入欄（成長の記録）'!F71="〇",1,0)</f>
        <v>0</v>
      </c>
      <c r="N74">
        <f>IF('記入欄（成長の記録）'!G71="〇",2,0)</f>
        <v>0</v>
      </c>
      <c r="O74">
        <f>IF('記入欄（成長の記録）'!H71="〇",3,0)</f>
        <v>0</v>
      </c>
      <c r="P74">
        <f t="shared" si="13"/>
        <v>0</v>
      </c>
      <c r="Q74" t="str">
        <f>IF(P76&gt;2,D76,IF(P75&gt;2,D75,IF(P74&gt;2,D74,"a")))</f>
        <v>a</v>
      </c>
      <c r="R74">
        <f>IF(P74&lt;3,D74,IF(P75&lt;3,D75,IF(P76&lt;3,D76,"b")))</f>
        <v>69</v>
      </c>
      <c r="T74">
        <v>11</v>
      </c>
      <c r="U74">
        <v>5</v>
      </c>
      <c r="V74">
        <v>10</v>
      </c>
      <c r="W74">
        <v>1</v>
      </c>
      <c r="X74">
        <v>5</v>
      </c>
      <c r="Y74">
        <v>8</v>
      </c>
      <c r="Z74" s="3" t="s">
        <v>409</v>
      </c>
      <c r="AB74" t="str">
        <f t="shared" si="17"/>
        <v/>
      </c>
      <c r="AC74" t="str">
        <f t="shared" si="18"/>
        <v/>
      </c>
      <c r="AD74" t="str">
        <f t="shared" si="19"/>
        <v/>
      </c>
      <c r="AE74">
        <f t="shared" si="20"/>
        <v>0</v>
      </c>
      <c r="AF74">
        <f t="shared" si="21"/>
        <v>0</v>
      </c>
      <c r="AG74">
        <f t="shared" si="22"/>
        <v>0</v>
      </c>
    </row>
    <row r="75" spans="1:33" x14ac:dyDescent="0.45">
      <c r="A75" s="72"/>
      <c r="B75" s="73"/>
      <c r="C75" s="18">
        <f>'記入欄（成長の記録）'!D72</f>
        <v>2</v>
      </c>
      <c r="D75" s="18">
        <f>'記入欄（成長の記録）'!A72</f>
        <v>70</v>
      </c>
      <c r="E75" s="3" t="str">
        <f>'記入欄（成長の記録）'!E72</f>
        <v>通学路の乗り換えができる。</v>
      </c>
      <c r="F75" s="42">
        <f t="shared" si="14"/>
        <v>13.09</v>
      </c>
      <c r="G75" s="42">
        <f t="shared" si="15"/>
        <v>10.050000000000001</v>
      </c>
      <c r="H75" s="42">
        <f t="shared" si="16"/>
        <v>7.08</v>
      </c>
      <c r="I75">
        <f t="shared" si="23"/>
        <v>2.0399999999999991</v>
      </c>
      <c r="J75">
        <f t="shared" si="24"/>
        <v>4.0000000000000924E-2</v>
      </c>
      <c r="K75">
        <f t="shared" si="25"/>
        <v>2</v>
      </c>
      <c r="L75" s="20" t="s">
        <v>382</v>
      </c>
      <c r="M75">
        <f>IF('記入欄（成長の記録）'!F72="〇",1,0)</f>
        <v>0</v>
      </c>
      <c r="N75">
        <f>IF('記入欄（成長の記録）'!G72="〇",2,0)</f>
        <v>0</v>
      </c>
      <c r="O75">
        <f>IF('記入欄（成長の記録）'!H72="〇",3,0)</f>
        <v>0</v>
      </c>
      <c r="P75">
        <f t="shared" si="13"/>
        <v>0</v>
      </c>
      <c r="T75">
        <v>13</v>
      </c>
      <c r="U75">
        <v>9</v>
      </c>
      <c r="V75">
        <v>10</v>
      </c>
      <c r="W75">
        <v>5</v>
      </c>
      <c r="X75">
        <v>7</v>
      </c>
      <c r="Y75">
        <v>8</v>
      </c>
      <c r="Z75" t="s">
        <v>410</v>
      </c>
      <c r="AB75" t="str">
        <f t="shared" si="17"/>
        <v/>
      </c>
      <c r="AC75" t="str">
        <f t="shared" si="18"/>
        <v/>
      </c>
      <c r="AD75" t="str">
        <f t="shared" si="19"/>
        <v/>
      </c>
      <c r="AE75">
        <f t="shared" si="20"/>
        <v>0</v>
      </c>
      <c r="AF75">
        <f t="shared" si="21"/>
        <v>0</v>
      </c>
      <c r="AG75">
        <f t="shared" si="22"/>
        <v>0</v>
      </c>
    </row>
    <row r="76" spans="1:33" ht="36" x14ac:dyDescent="0.45">
      <c r="A76" s="72"/>
      <c r="B76" s="73"/>
      <c r="C76" s="18">
        <f>'記入欄（成長の記録）'!D73</f>
        <v>3</v>
      </c>
      <c r="D76" s="18">
        <f>'記入欄（成長の記録）'!A73</f>
        <v>71</v>
      </c>
      <c r="E76" s="3" t="str">
        <f>'記入欄（成長の記録）'!E73</f>
        <v>道に迷ったら他人に聞いたり学校や家に連絡することができる。</v>
      </c>
      <c r="F76" s="42">
        <f t="shared" si="14"/>
        <v>14.07</v>
      </c>
      <c r="G76" s="42" t="str">
        <f t="shared" si="15"/>
        <v/>
      </c>
      <c r="H76" s="42">
        <f t="shared" si="16"/>
        <v>7.08</v>
      </c>
      <c r="I76">
        <f t="shared" si="23"/>
        <v>0.98000000000000043</v>
      </c>
      <c r="J76" t="str">
        <f t="shared" si="24"/>
        <v/>
      </c>
      <c r="K76">
        <f t="shared" si="25"/>
        <v>0</v>
      </c>
      <c r="L76" s="20" t="s">
        <v>64</v>
      </c>
      <c r="M76">
        <f>IF('記入欄（成長の記録）'!F73="〇",1,0)</f>
        <v>0</v>
      </c>
      <c r="N76">
        <f>IF('記入欄（成長の記録）'!G73="〇",2,0)</f>
        <v>0</v>
      </c>
      <c r="O76">
        <f>IF('記入欄（成長の記録）'!H73="〇",3,0)</f>
        <v>0</v>
      </c>
      <c r="P76">
        <f t="shared" si="13"/>
        <v>0</v>
      </c>
      <c r="T76">
        <v>14</v>
      </c>
      <c r="U76">
        <v>7</v>
      </c>
      <c r="V76">
        <v>0</v>
      </c>
      <c r="W76">
        <v>0</v>
      </c>
      <c r="X76">
        <v>7</v>
      </c>
      <c r="Y76">
        <v>8</v>
      </c>
      <c r="Z76" t="s">
        <v>411</v>
      </c>
      <c r="AB76" t="str">
        <f t="shared" si="17"/>
        <v/>
      </c>
      <c r="AC76" t="str">
        <f t="shared" si="18"/>
        <v/>
      </c>
      <c r="AD76" t="str">
        <f t="shared" si="19"/>
        <v/>
      </c>
      <c r="AE76">
        <f t="shared" si="20"/>
        <v>0</v>
      </c>
      <c r="AF76">
        <f t="shared" si="21"/>
        <v>0</v>
      </c>
      <c r="AG76">
        <f t="shared" si="22"/>
        <v>0</v>
      </c>
    </row>
    <row r="77" spans="1:33" x14ac:dyDescent="0.45">
      <c r="A77" s="72"/>
      <c r="B77" s="73" t="s">
        <v>172</v>
      </c>
      <c r="C77" s="18">
        <f>'記入欄（成長の記録）'!D74</f>
        <v>1</v>
      </c>
      <c r="D77" s="18">
        <f>'記入欄（成長の記録）'!A74</f>
        <v>72</v>
      </c>
      <c r="E77" s="3" t="str">
        <f>'記入欄（成長の記録）'!E74</f>
        <v>決められた座席に着く。</v>
      </c>
      <c r="F77" s="42">
        <f t="shared" si="14"/>
        <v>9</v>
      </c>
      <c r="G77" s="42">
        <f t="shared" si="15"/>
        <v>7.08</v>
      </c>
      <c r="H77" s="42">
        <f t="shared" si="16"/>
        <v>4.0999999999999996</v>
      </c>
      <c r="I77" t="e">
        <f>IF(OR(F77="",F77=0),"",F77-$AB$154)</f>
        <v>#DIV/0!</v>
      </c>
      <c r="J77" t="e">
        <f>IF(OR(G77="",G77=0),"",G77-$AC$154)</f>
        <v>#DIV/0!</v>
      </c>
      <c r="K77" t="e">
        <f>IF(OR(H77="",H77=0),"",H77-$AD$154)</f>
        <v>#DIV/0!</v>
      </c>
      <c r="L77" s="20" t="s">
        <v>53</v>
      </c>
      <c r="M77">
        <f>IF('記入欄（成長の記録）'!F74="〇",1,0)</f>
        <v>0</v>
      </c>
      <c r="N77">
        <f>IF('記入欄（成長の記録）'!G74="〇",2,0)</f>
        <v>0</v>
      </c>
      <c r="O77">
        <f>IF('記入欄（成長の記録）'!H74="〇",3,0)</f>
        <v>0</v>
      </c>
      <c r="P77">
        <f t="shared" si="13"/>
        <v>0</v>
      </c>
      <c r="Q77" t="str">
        <f>IF(P78&gt;2,D78,IF(P77&gt;2,D77,"a"))</f>
        <v>a</v>
      </c>
      <c r="R77">
        <f>IF(P77&lt;3,D77,IF(P78&lt;3,D78,"b"))</f>
        <v>72</v>
      </c>
      <c r="T77">
        <v>9</v>
      </c>
      <c r="U77">
        <v>0</v>
      </c>
      <c r="V77">
        <v>7</v>
      </c>
      <c r="W77">
        <v>8</v>
      </c>
      <c r="X77">
        <v>4</v>
      </c>
      <c r="Y77">
        <v>10</v>
      </c>
      <c r="Z77" s="3" t="s">
        <v>412</v>
      </c>
      <c r="AB77" t="str">
        <f t="shared" si="17"/>
        <v/>
      </c>
      <c r="AC77" t="str">
        <f t="shared" si="18"/>
        <v/>
      </c>
      <c r="AD77" t="str">
        <f t="shared" si="19"/>
        <v/>
      </c>
      <c r="AE77">
        <f t="shared" si="20"/>
        <v>0</v>
      </c>
      <c r="AF77">
        <f t="shared" si="21"/>
        <v>0</v>
      </c>
      <c r="AG77">
        <f t="shared" si="22"/>
        <v>0</v>
      </c>
    </row>
    <row r="78" spans="1:33" ht="37.5" customHeight="1" x14ac:dyDescent="0.45">
      <c r="A78" s="72"/>
      <c r="B78" s="73"/>
      <c r="C78" s="18">
        <f>'記入欄（成長の記録）'!D75</f>
        <v>2</v>
      </c>
      <c r="D78" s="18">
        <f>'記入欄（成長の記録）'!A75</f>
        <v>73</v>
      </c>
      <c r="E78" s="3" t="str">
        <f>'記入欄（成長の記録）'!E75</f>
        <v>同乗している指導者の指示に従うことができる。</v>
      </c>
      <c r="F78" s="42">
        <f t="shared" si="14"/>
        <v>10.01</v>
      </c>
      <c r="G78" s="42">
        <f t="shared" si="15"/>
        <v>7.09</v>
      </c>
      <c r="H78" s="42">
        <f t="shared" si="16"/>
        <v>4.07</v>
      </c>
      <c r="I78">
        <f t="shared" si="23"/>
        <v>1.0099999999999998</v>
      </c>
      <c r="J78">
        <f t="shared" si="24"/>
        <v>9.9999999999997868E-3</v>
      </c>
      <c r="K78">
        <f t="shared" si="25"/>
        <v>-2.9999999999999361E-2</v>
      </c>
      <c r="L78" s="20" t="s">
        <v>53</v>
      </c>
      <c r="M78">
        <f>IF('記入欄（成長の記録）'!F75="〇",1,0)</f>
        <v>0</v>
      </c>
      <c r="N78">
        <f>IF('記入欄（成長の記録）'!G75="〇",2,0)</f>
        <v>0</v>
      </c>
      <c r="O78">
        <f>IF('記入欄（成長の記録）'!H75="〇",3,0)</f>
        <v>0</v>
      </c>
      <c r="P78">
        <f t="shared" si="13"/>
        <v>0</v>
      </c>
      <c r="T78">
        <v>10</v>
      </c>
      <c r="U78">
        <v>1</v>
      </c>
      <c r="V78">
        <v>7</v>
      </c>
      <c r="W78">
        <v>9</v>
      </c>
      <c r="X78">
        <v>4</v>
      </c>
      <c r="Y78">
        <v>7</v>
      </c>
      <c r="Z78" s="3" t="s">
        <v>378</v>
      </c>
      <c r="AB78" t="str">
        <f t="shared" si="17"/>
        <v/>
      </c>
      <c r="AC78" t="str">
        <f t="shared" si="18"/>
        <v/>
      </c>
      <c r="AD78" t="str">
        <f t="shared" si="19"/>
        <v/>
      </c>
      <c r="AE78">
        <f t="shared" si="20"/>
        <v>0</v>
      </c>
      <c r="AF78">
        <f t="shared" si="21"/>
        <v>0</v>
      </c>
      <c r="AG78">
        <f t="shared" si="22"/>
        <v>0</v>
      </c>
    </row>
    <row r="79" spans="1:33" x14ac:dyDescent="0.45">
      <c r="A79" s="72" t="s">
        <v>175</v>
      </c>
      <c r="B79" s="73" t="s">
        <v>176</v>
      </c>
      <c r="C79" s="18">
        <f>'記入欄（成長の記録）'!D76</f>
        <v>1</v>
      </c>
      <c r="D79" s="18">
        <f>'記入欄（成長の記録）'!A76</f>
        <v>74</v>
      </c>
      <c r="E79" s="3" t="str">
        <f>'記入欄（成長の記録）'!E76</f>
        <v>車を注意し、前を見て歩く。</v>
      </c>
      <c r="F79" s="42">
        <f t="shared" si="14"/>
        <v>12.03</v>
      </c>
      <c r="G79" s="42">
        <f t="shared" si="15"/>
        <v>10.02</v>
      </c>
      <c r="H79" s="42">
        <f t="shared" si="16"/>
        <v>5.04</v>
      </c>
      <c r="I79" t="e">
        <f>IF(OR(F79="",F79=0),"",F79-$AB$154)</f>
        <v>#DIV/0!</v>
      </c>
      <c r="J79" t="e">
        <f>IF(OR(G79="",G79=0),"",G79-$AC$154)</f>
        <v>#DIV/0!</v>
      </c>
      <c r="K79" t="e">
        <f>IF(OR(H79="",H79=0),"",H79-$AD$154)</f>
        <v>#DIV/0!</v>
      </c>
      <c r="L79" s="20" t="s">
        <v>53</v>
      </c>
      <c r="M79">
        <f>IF('記入欄（成長の記録）'!F76="〇",1,0)</f>
        <v>0</v>
      </c>
      <c r="N79">
        <f>IF('記入欄（成長の記録）'!G76="〇",2,0)</f>
        <v>0</v>
      </c>
      <c r="O79">
        <f>IF('記入欄（成長の記録）'!H76="〇",3,0)</f>
        <v>0</v>
      </c>
      <c r="P79">
        <f t="shared" si="13"/>
        <v>0</v>
      </c>
      <c r="Q79" t="str">
        <f>IF(P81&gt;2,D81,IF(P80&gt;2,D80,IF(P79&gt;2,D79,"a")))</f>
        <v>a</v>
      </c>
      <c r="R79">
        <f>IF(P79&lt;3,D79,IF(P80&lt;3,D80,IF(P81&lt;3,D81,"b")))</f>
        <v>74</v>
      </c>
      <c r="T79">
        <v>12</v>
      </c>
      <c r="U79">
        <v>3</v>
      </c>
      <c r="V79">
        <v>10</v>
      </c>
      <c r="W79">
        <v>2</v>
      </c>
      <c r="X79">
        <v>5</v>
      </c>
      <c r="Y79">
        <v>4</v>
      </c>
      <c r="Z79" s="3" t="s">
        <v>412</v>
      </c>
      <c r="AB79" t="str">
        <f t="shared" si="17"/>
        <v/>
      </c>
      <c r="AC79" t="str">
        <f t="shared" si="18"/>
        <v/>
      </c>
      <c r="AD79" t="str">
        <f t="shared" si="19"/>
        <v/>
      </c>
      <c r="AE79">
        <f t="shared" si="20"/>
        <v>0</v>
      </c>
      <c r="AF79">
        <f t="shared" si="21"/>
        <v>0</v>
      </c>
      <c r="AG79">
        <f t="shared" si="22"/>
        <v>0</v>
      </c>
    </row>
    <row r="80" spans="1:33" ht="36" x14ac:dyDescent="0.45">
      <c r="A80" s="72"/>
      <c r="B80" s="73"/>
      <c r="C80" s="18">
        <f>'記入欄（成長の記録）'!D77</f>
        <v>2</v>
      </c>
      <c r="D80" s="18">
        <f>'記入欄（成長の記録）'!A77</f>
        <v>75</v>
      </c>
      <c r="E80" s="3" t="str">
        <f>'記入欄（成長の記録）'!E77</f>
        <v>道路では飛び出したり、走ったりしないで安全に気をつけて歩く。</v>
      </c>
      <c r="F80" s="42">
        <f t="shared" si="14"/>
        <v>13.05</v>
      </c>
      <c r="G80" s="42">
        <f t="shared" si="15"/>
        <v>12.03</v>
      </c>
      <c r="H80" s="42">
        <f t="shared" si="16"/>
        <v>6.01</v>
      </c>
      <c r="I80">
        <f t="shared" si="23"/>
        <v>1.0200000000000014</v>
      </c>
      <c r="J80">
        <f t="shared" si="24"/>
        <v>2.0099999999999998</v>
      </c>
      <c r="K80">
        <f t="shared" si="25"/>
        <v>0.96999999999999975</v>
      </c>
      <c r="L80" s="20" t="s">
        <v>53</v>
      </c>
      <c r="M80">
        <f>IF('記入欄（成長の記録）'!F77="〇",1,0)</f>
        <v>0</v>
      </c>
      <c r="N80">
        <f>IF('記入欄（成長の記録）'!G77="〇",2,0)</f>
        <v>0</v>
      </c>
      <c r="O80">
        <f>IF('記入欄（成長の記録）'!H77="〇",3,0)</f>
        <v>0</v>
      </c>
      <c r="P80">
        <f t="shared" si="13"/>
        <v>0</v>
      </c>
      <c r="T80">
        <v>13</v>
      </c>
      <c r="U80">
        <v>5</v>
      </c>
      <c r="V80">
        <v>12</v>
      </c>
      <c r="W80">
        <v>3</v>
      </c>
      <c r="X80">
        <v>6</v>
      </c>
      <c r="Y80">
        <v>1</v>
      </c>
      <c r="Z80" s="3" t="s">
        <v>412</v>
      </c>
      <c r="AB80" t="str">
        <f t="shared" si="17"/>
        <v/>
      </c>
      <c r="AC80" t="str">
        <f t="shared" si="18"/>
        <v/>
      </c>
      <c r="AD80" t="str">
        <f t="shared" si="19"/>
        <v/>
      </c>
      <c r="AE80">
        <f t="shared" si="20"/>
        <v>0</v>
      </c>
      <c r="AF80">
        <f t="shared" si="21"/>
        <v>0</v>
      </c>
      <c r="AG80">
        <f t="shared" si="22"/>
        <v>0</v>
      </c>
    </row>
    <row r="81" spans="1:33" x14ac:dyDescent="0.45">
      <c r="A81" s="72"/>
      <c r="B81" s="73"/>
      <c r="C81" s="18">
        <f>'記入欄（成長の記録）'!D78</f>
        <v>3</v>
      </c>
      <c r="D81" s="18">
        <f>'記入欄（成長の記録）'!A78</f>
        <v>76</v>
      </c>
      <c r="E81" s="3" t="str">
        <f>'記入欄（成長の記録）'!E78</f>
        <v>右側通行ができる。</v>
      </c>
      <c r="F81" s="42">
        <f t="shared" si="14"/>
        <v>14.1</v>
      </c>
      <c r="G81" s="42">
        <f t="shared" si="15"/>
        <v>13.09</v>
      </c>
      <c r="H81" s="42">
        <f t="shared" si="16"/>
        <v>5.08</v>
      </c>
      <c r="I81">
        <f t="shared" si="23"/>
        <v>1.0499999999999989</v>
      </c>
      <c r="J81">
        <f t="shared" si="24"/>
        <v>1.0600000000000005</v>
      </c>
      <c r="K81">
        <f t="shared" si="25"/>
        <v>-0.92999999999999972</v>
      </c>
      <c r="L81" s="20" t="s">
        <v>53</v>
      </c>
      <c r="M81">
        <f>IF('記入欄（成長の記録）'!F78="〇",1,0)</f>
        <v>0</v>
      </c>
      <c r="N81">
        <f>IF('記入欄（成長の記録）'!G78="〇",2,0)</f>
        <v>0</v>
      </c>
      <c r="O81">
        <f>IF('記入欄（成長の記録）'!H78="〇",3,0)</f>
        <v>0</v>
      </c>
      <c r="P81">
        <f t="shared" si="13"/>
        <v>0</v>
      </c>
      <c r="T81">
        <v>14</v>
      </c>
      <c r="U81">
        <v>10</v>
      </c>
      <c r="V81">
        <v>13</v>
      </c>
      <c r="W81">
        <v>9</v>
      </c>
      <c r="X81">
        <v>5</v>
      </c>
      <c r="Y81">
        <v>8</v>
      </c>
      <c r="Z81" s="3" t="s">
        <v>413</v>
      </c>
      <c r="AB81" t="str">
        <f t="shared" si="17"/>
        <v/>
      </c>
      <c r="AC81" t="str">
        <f t="shared" si="18"/>
        <v/>
      </c>
      <c r="AD81" t="str">
        <f t="shared" si="19"/>
        <v/>
      </c>
      <c r="AE81">
        <f t="shared" si="20"/>
        <v>0</v>
      </c>
      <c r="AF81">
        <f t="shared" si="21"/>
        <v>0</v>
      </c>
      <c r="AG81">
        <f t="shared" si="22"/>
        <v>0</v>
      </c>
    </row>
    <row r="82" spans="1:33" x14ac:dyDescent="0.45">
      <c r="A82" s="72"/>
      <c r="B82" s="73" t="s">
        <v>180</v>
      </c>
      <c r="C82" s="27">
        <f>'記入欄（成長の記録）'!D79</f>
        <v>1</v>
      </c>
      <c r="D82" s="27">
        <f>'記入欄（成長の記録）'!A79</f>
        <v>77</v>
      </c>
      <c r="E82" s="3" t="str">
        <f>'記入欄（成長の記録）'!E79</f>
        <v>信号の赤黄青の区別ができる。</v>
      </c>
      <c r="F82" s="42">
        <f t="shared" si="14"/>
        <v>10.11</v>
      </c>
      <c r="G82" s="42">
        <f t="shared" si="15"/>
        <v>10.029999999999999</v>
      </c>
      <c r="H82" s="42">
        <f t="shared" si="16"/>
        <v>5.08</v>
      </c>
      <c r="I82" t="e">
        <f>IF(OR(F82="",F82=0),"",F82-$AB$154)</f>
        <v>#DIV/0!</v>
      </c>
      <c r="J82" t="e">
        <f>IF(OR(G82="",G82=0),"",G82-$AC$154)</f>
        <v>#DIV/0!</v>
      </c>
      <c r="K82" t="e">
        <f>IF(OR(H82="",H82=0),"",H82-$AD$154)</f>
        <v>#DIV/0!</v>
      </c>
      <c r="L82" s="35" t="s">
        <v>53</v>
      </c>
      <c r="M82">
        <f>IF('記入欄（成長の記録）'!F79="〇",1,0)</f>
        <v>0</v>
      </c>
      <c r="N82">
        <f>IF('記入欄（成長の記録）'!G79="〇",2,0)</f>
        <v>0</v>
      </c>
      <c r="O82">
        <f>IF('記入欄（成長の記録）'!H79="〇",3,0)</f>
        <v>0</v>
      </c>
      <c r="P82">
        <f t="shared" ref="P82:P90" si="26">SUM(M82:O82)</f>
        <v>0</v>
      </c>
      <c r="Q82" t="str">
        <f>IF(P83&gt;2,D83,IF(P82&gt;2,D82,"a"))</f>
        <v>a</v>
      </c>
      <c r="R82">
        <f>IF(P82&lt;3,D82,IF(P83&lt;3,D83,"b"))</f>
        <v>77</v>
      </c>
      <c r="T82">
        <v>10</v>
      </c>
      <c r="U82">
        <v>11</v>
      </c>
      <c r="V82">
        <v>10</v>
      </c>
      <c r="W82">
        <v>3</v>
      </c>
      <c r="X82">
        <v>5</v>
      </c>
      <c r="Y82">
        <v>8</v>
      </c>
      <c r="Z82" s="3" t="s">
        <v>413</v>
      </c>
      <c r="AB82" t="str">
        <f t="shared" si="17"/>
        <v/>
      </c>
      <c r="AC82" t="str">
        <f t="shared" si="18"/>
        <v/>
      </c>
      <c r="AD82" t="str">
        <f t="shared" si="19"/>
        <v/>
      </c>
      <c r="AE82">
        <f t="shared" si="20"/>
        <v>0</v>
      </c>
      <c r="AF82">
        <f t="shared" si="21"/>
        <v>0</v>
      </c>
      <c r="AG82">
        <f t="shared" si="22"/>
        <v>0</v>
      </c>
    </row>
    <row r="83" spans="1:33" x14ac:dyDescent="0.45">
      <c r="A83" s="72"/>
      <c r="B83" s="73"/>
      <c r="C83" s="27">
        <f>'記入欄（成長の記録）'!D80</f>
        <v>2</v>
      </c>
      <c r="D83" s="27">
        <f>'記入欄（成長の記録）'!A80</f>
        <v>78</v>
      </c>
      <c r="E83" s="3" t="str">
        <f>'記入欄（成長の記録）'!E80</f>
        <v>横断歩道を利用できる。</v>
      </c>
      <c r="F83" s="42">
        <f t="shared" si="14"/>
        <v>12.09</v>
      </c>
      <c r="G83" s="42">
        <f t="shared" si="15"/>
        <v>10.029999999999999</v>
      </c>
      <c r="H83" s="42">
        <f t="shared" si="16"/>
        <v>5.08</v>
      </c>
      <c r="I83">
        <f t="shared" si="23"/>
        <v>1.9800000000000004</v>
      </c>
      <c r="J83">
        <f t="shared" si="24"/>
        <v>0</v>
      </c>
      <c r="K83">
        <f t="shared" si="25"/>
        <v>0</v>
      </c>
      <c r="L83" s="35" t="s">
        <v>53</v>
      </c>
      <c r="M83">
        <f>IF('記入欄（成長の記録）'!F80="〇",1,0)</f>
        <v>0</v>
      </c>
      <c r="N83">
        <f>IF('記入欄（成長の記録）'!G80="〇",2,0)</f>
        <v>0</v>
      </c>
      <c r="O83">
        <f>IF('記入欄（成長の記録）'!H80="〇",3,0)</f>
        <v>0</v>
      </c>
      <c r="P83">
        <f t="shared" si="26"/>
        <v>0</v>
      </c>
      <c r="T83">
        <v>12</v>
      </c>
      <c r="U83">
        <v>9</v>
      </c>
      <c r="V83">
        <v>10</v>
      </c>
      <c r="W83">
        <v>3</v>
      </c>
      <c r="X83">
        <v>5</v>
      </c>
      <c r="Y83">
        <v>8</v>
      </c>
      <c r="Z83" s="3" t="s">
        <v>413</v>
      </c>
      <c r="AB83" t="str">
        <f t="shared" si="17"/>
        <v/>
      </c>
      <c r="AC83" t="str">
        <f t="shared" si="18"/>
        <v/>
      </c>
      <c r="AD83" t="str">
        <f t="shared" si="19"/>
        <v/>
      </c>
      <c r="AE83">
        <f t="shared" si="20"/>
        <v>0</v>
      </c>
      <c r="AF83">
        <f t="shared" si="21"/>
        <v>0</v>
      </c>
      <c r="AG83">
        <f t="shared" si="22"/>
        <v>0</v>
      </c>
    </row>
    <row r="84" spans="1:33" x14ac:dyDescent="0.45">
      <c r="A84" s="72"/>
      <c r="B84" s="78" t="s">
        <v>183</v>
      </c>
      <c r="C84" s="27">
        <f>'記入欄（成長の記録）'!D81</f>
        <v>1</v>
      </c>
      <c r="D84" s="27">
        <f>'記入欄（成長の記録）'!A81</f>
        <v>79</v>
      </c>
      <c r="E84" s="3" t="str">
        <f>'記入欄（成長の記録）'!E81</f>
        <v>順番を守って乗り降りができる。</v>
      </c>
      <c r="F84" s="42">
        <f t="shared" si="14"/>
        <v>10.09</v>
      </c>
      <c r="G84" s="42">
        <f t="shared" si="15"/>
        <v>10</v>
      </c>
      <c r="H84" s="42">
        <f t="shared" si="16"/>
        <v>4.0999999999999996</v>
      </c>
      <c r="I84" t="e">
        <f>IF(OR(F84="",F84=0),"",F84-$AB$154)</f>
        <v>#DIV/0!</v>
      </c>
      <c r="J84" t="e">
        <f>IF(OR(G84="",G84=0),"",G84-$AC$154)</f>
        <v>#DIV/0!</v>
      </c>
      <c r="K84" t="e">
        <f>IF(OR(H84="",H84=0),"",H84-$AD$154)</f>
        <v>#DIV/0!</v>
      </c>
      <c r="L84" s="35" t="s">
        <v>382</v>
      </c>
      <c r="M84">
        <f>IF('記入欄（成長の記録）'!F81="〇",1,0)</f>
        <v>0</v>
      </c>
      <c r="N84">
        <f>IF('記入欄（成長の記録）'!G81="〇",2,0)</f>
        <v>0</v>
      </c>
      <c r="O84">
        <f>IF('記入欄（成長の記録）'!H81="〇",3,0)</f>
        <v>0</v>
      </c>
      <c r="P84">
        <f t="shared" si="26"/>
        <v>0</v>
      </c>
      <c r="Q84" t="str">
        <f>IF(P85&gt;2,D85,IF(P84&gt;2,D84,"a"))</f>
        <v>a</v>
      </c>
      <c r="R84">
        <f>IF(P84&lt;3,D84,IF(P85&lt;3,D85,"b"))</f>
        <v>79</v>
      </c>
      <c r="T84">
        <v>10</v>
      </c>
      <c r="U84">
        <v>9</v>
      </c>
      <c r="V84">
        <v>10</v>
      </c>
      <c r="W84">
        <v>0</v>
      </c>
      <c r="X84">
        <v>4</v>
      </c>
      <c r="Y84">
        <v>10</v>
      </c>
      <c r="Z84" t="s">
        <v>410</v>
      </c>
      <c r="AB84" t="str">
        <f t="shared" si="17"/>
        <v/>
      </c>
      <c r="AC84" t="str">
        <f t="shared" si="18"/>
        <v/>
      </c>
      <c r="AD84" t="str">
        <f t="shared" si="19"/>
        <v/>
      </c>
      <c r="AE84">
        <f t="shared" si="20"/>
        <v>0</v>
      </c>
      <c r="AF84">
        <f t="shared" si="21"/>
        <v>0</v>
      </c>
      <c r="AG84">
        <f t="shared" si="22"/>
        <v>0</v>
      </c>
    </row>
    <row r="85" spans="1:33" x14ac:dyDescent="0.45">
      <c r="A85" s="72"/>
      <c r="B85" s="78"/>
      <c r="C85" s="27">
        <f>'記入欄（成長の記録）'!D82</f>
        <v>2</v>
      </c>
      <c r="D85" s="27">
        <f>'記入欄（成長の記録）'!A82</f>
        <v>80</v>
      </c>
      <c r="E85" s="3" t="str">
        <f>'記入欄（成長の記録）'!E82</f>
        <v>安全な場所で待つ。</v>
      </c>
      <c r="F85" s="42">
        <f t="shared" si="14"/>
        <v>12.02</v>
      </c>
      <c r="G85" s="42">
        <f t="shared" si="15"/>
        <v>12</v>
      </c>
      <c r="H85" s="42">
        <f t="shared" si="16"/>
        <v>5.08</v>
      </c>
      <c r="I85">
        <f t="shared" si="23"/>
        <v>1.9299999999999997</v>
      </c>
      <c r="J85">
        <f t="shared" si="24"/>
        <v>2</v>
      </c>
      <c r="K85">
        <f t="shared" si="25"/>
        <v>0.98000000000000043</v>
      </c>
      <c r="L85" s="35" t="s">
        <v>382</v>
      </c>
      <c r="M85">
        <f>IF('記入欄（成長の記録）'!F82="〇",1,0)</f>
        <v>0</v>
      </c>
      <c r="N85">
        <f>IF('記入欄（成長の記録）'!G82="〇",2,0)</f>
        <v>0</v>
      </c>
      <c r="O85">
        <f>IF('記入欄（成長の記録）'!H82="〇",3,0)</f>
        <v>0</v>
      </c>
      <c r="P85">
        <f t="shared" si="26"/>
        <v>0</v>
      </c>
      <c r="T85">
        <v>12</v>
      </c>
      <c r="U85">
        <v>2</v>
      </c>
      <c r="V85">
        <v>12</v>
      </c>
      <c r="W85">
        <v>0</v>
      </c>
      <c r="X85">
        <v>5</v>
      </c>
      <c r="Y85">
        <v>8</v>
      </c>
      <c r="Z85" t="s">
        <v>414</v>
      </c>
      <c r="AB85" t="str">
        <f t="shared" si="17"/>
        <v/>
      </c>
      <c r="AC85" t="str">
        <f t="shared" si="18"/>
        <v/>
      </c>
      <c r="AD85" t="str">
        <f t="shared" si="19"/>
        <v/>
      </c>
      <c r="AE85">
        <f t="shared" si="20"/>
        <v>0</v>
      </c>
      <c r="AF85">
        <f t="shared" si="21"/>
        <v>0</v>
      </c>
      <c r="AG85">
        <f t="shared" si="22"/>
        <v>0</v>
      </c>
    </row>
    <row r="86" spans="1:33" ht="36" x14ac:dyDescent="0.45">
      <c r="A86" s="72"/>
      <c r="B86" s="33" t="s">
        <v>186</v>
      </c>
      <c r="C86" s="27">
        <f>'記入欄（成長の記録）'!D83</f>
        <v>1</v>
      </c>
      <c r="D86" s="27">
        <f>'記入欄（成長の記録）'!A83</f>
        <v>81</v>
      </c>
      <c r="E86" s="3" t="str">
        <f>'記入欄（成長の記録）'!E83</f>
        <v>傘をさして自転車に乗ることの危険性がわかる。</v>
      </c>
      <c r="F86" s="42">
        <f t="shared" si="14"/>
        <v>15.06</v>
      </c>
      <c r="G86" s="42">
        <f t="shared" si="15"/>
        <v>13.05</v>
      </c>
      <c r="H86" s="42">
        <f t="shared" si="16"/>
        <v>4.0999999999999996</v>
      </c>
      <c r="I86" t="e">
        <f>IF(OR(F86="",F86=0),"",F86-$AB$154)</f>
        <v>#DIV/0!</v>
      </c>
      <c r="J86" t="e">
        <f>IF(OR(G86="",G86=0),"",G86-$AC$154)</f>
        <v>#DIV/0!</v>
      </c>
      <c r="K86" t="e">
        <f>IF(OR(H86="",H86=0),"",H86-$AD$154)</f>
        <v>#DIV/0!</v>
      </c>
      <c r="L86" s="35" t="s">
        <v>382</v>
      </c>
      <c r="M86">
        <f>IF('記入欄（成長の記録）'!F83="〇",1,0)</f>
        <v>0</v>
      </c>
      <c r="N86">
        <f>IF('記入欄（成長の記録）'!G83="〇",2,0)</f>
        <v>0</v>
      </c>
      <c r="O86">
        <f>IF('記入欄（成長の記録）'!H83="〇",3,0)</f>
        <v>0</v>
      </c>
      <c r="P86">
        <f t="shared" si="26"/>
        <v>0</v>
      </c>
      <c r="Q86" t="str">
        <f>IF(P86&gt;2,D86,"a")</f>
        <v>a</v>
      </c>
      <c r="R86">
        <f>IF(P86&lt;3,D86,"b")</f>
        <v>81</v>
      </c>
      <c r="T86">
        <v>15</v>
      </c>
      <c r="U86">
        <v>6</v>
      </c>
      <c r="V86">
        <v>13</v>
      </c>
      <c r="W86">
        <v>5</v>
      </c>
      <c r="X86">
        <v>4</v>
      </c>
      <c r="Y86">
        <v>10</v>
      </c>
      <c r="Z86" t="s">
        <v>414</v>
      </c>
      <c r="AB86" t="str">
        <f t="shared" si="17"/>
        <v/>
      </c>
      <c r="AC86" t="str">
        <f t="shared" si="18"/>
        <v/>
      </c>
      <c r="AD86" t="str">
        <f t="shared" si="19"/>
        <v/>
      </c>
      <c r="AE86">
        <f t="shared" si="20"/>
        <v>0</v>
      </c>
      <c r="AF86">
        <f t="shared" si="21"/>
        <v>0</v>
      </c>
      <c r="AG86">
        <f t="shared" si="22"/>
        <v>0</v>
      </c>
    </row>
    <row r="87" spans="1:33" x14ac:dyDescent="0.45">
      <c r="A87" s="72" t="s">
        <v>188</v>
      </c>
      <c r="B87" s="73" t="s">
        <v>189</v>
      </c>
      <c r="C87" s="27">
        <f>'記入欄（成長の記録）'!D84</f>
        <v>1</v>
      </c>
      <c r="D87" s="27">
        <f>'記入欄（成長の記録）'!A84</f>
        <v>82</v>
      </c>
      <c r="E87" s="3" t="str">
        <f>'記入欄（成長の記録）'!E84</f>
        <v>上履き、下履きの区別ができる。</v>
      </c>
      <c r="F87" s="42">
        <f t="shared" si="14"/>
        <v>9.1</v>
      </c>
      <c r="G87" s="42">
        <f t="shared" si="15"/>
        <v>9.01</v>
      </c>
      <c r="H87" s="42">
        <f t="shared" si="16"/>
        <v>4.07</v>
      </c>
      <c r="I87" t="e">
        <f>IF(OR(F87="",F87=0),"",F87-$AB$154)</f>
        <v>#DIV/0!</v>
      </c>
      <c r="J87" t="e">
        <f>IF(OR(G87="",G87=0),"",G87-$AC$154)</f>
        <v>#DIV/0!</v>
      </c>
      <c r="K87" t="e">
        <f>IF(OR(H87="",H87=0),"",H87-$AD$154)</f>
        <v>#DIV/0!</v>
      </c>
      <c r="L87" s="35" t="s">
        <v>53</v>
      </c>
      <c r="M87">
        <f>IF('記入欄（成長の記録）'!F84="〇",1,0)</f>
        <v>0</v>
      </c>
      <c r="N87">
        <f>IF('記入欄（成長の記録）'!G84="〇",2,0)</f>
        <v>0</v>
      </c>
      <c r="O87">
        <f>IF('記入欄（成長の記録）'!H84="〇",3,0)</f>
        <v>0</v>
      </c>
      <c r="P87">
        <f t="shared" si="26"/>
        <v>0</v>
      </c>
      <c r="Q87" t="str">
        <f>IF(P88&gt;2,D88,IF(P87&gt;2,D87,"a"))</f>
        <v>a</v>
      </c>
      <c r="R87">
        <f>IF(P87&lt;3,D87,IF(P88&lt;3,D88,"b"))</f>
        <v>82</v>
      </c>
      <c r="T87">
        <v>9</v>
      </c>
      <c r="U87">
        <v>10</v>
      </c>
      <c r="V87">
        <v>9</v>
      </c>
      <c r="W87">
        <v>1</v>
      </c>
      <c r="X87">
        <v>4</v>
      </c>
      <c r="Y87">
        <v>7</v>
      </c>
      <c r="Z87" s="3" t="s">
        <v>378</v>
      </c>
      <c r="AB87" t="str">
        <f t="shared" si="17"/>
        <v/>
      </c>
      <c r="AC87" t="str">
        <f t="shared" si="18"/>
        <v/>
      </c>
      <c r="AD87" t="str">
        <f t="shared" si="19"/>
        <v/>
      </c>
      <c r="AE87">
        <f t="shared" si="20"/>
        <v>0</v>
      </c>
      <c r="AF87">
        <f t="shared" si="21"/>
        <v>0</v>
      </c>
      <c r="AG87">
        <f t="shared" si="22"/>
        <v>0</v>
      </c>
    </row>
    <row r="88" spans="1:33" ht="36" x14ac:dyDescent="0.45">
      <c r="A88" s="72"/>
      <c r="B88" s="73"/>
      <c r="C88" s="27">
        <f>'記入欄（成長の記録）'!D85</f>
        <v>2</v>
      </c>
      <c r="D88" s="27">
        <f>'記入欄（成長の記録）'!A85</f>
        <v>83</v>
      </c>
      <c r="E88" s="3" t="str">
        <f>'記入欄（成長の記録）'!E85</f>
        <v>机の中やロッカー等の片付けができる。</v>
      </c>
      <c r="F88" s="42">
        <f t="shared" si="14"/>
        <v>10.09</v>
      </c>
      <c r="G88" s="42">
        <f t="shared" si="15"/>
        <v>8.06</v>
      </c>
      <c r="H88" s="42">
        <f t="shared" si="16"/>
        <v>4.0999999999999996</v>
      </c>
      <c r="I88">
        <f t="shared" si="23"/>
        <v>0.99000000000000021</v>
      </c>
      <c r="J88">
        <f t="shared" si="24"/>
        <v>-0.94999999999999929</v>
      </c>
      <c r="K88">
        <f t="shared" si="25"/>
        <v>2.9999999999999361E-2</v>
      </c>
      <c r="L88" s="35" t="s">
        <v>380</v>
      </c>
      <c r="M88">
        <f>IF('記入欄（成長の記録）'!F85="〇",1,0)</f>
        <v>0</v>
      </c>
      <c r="N88">
        <f>IF('記入欄（成長の記録）'!G85="〇",2,0)</f>
        <v>0</v>
      </c>
      <c r="O88">
        <f>IF('記入欄（成長の記録）'!H85="〇",3,0)</f>
        <v>0</v>
      </c>
      <c r="P88">
        <f t="shared" si="26"/>
        <v>0</v>
      </c>
      <c r="T88">
        <v>10</v>
      </c>
      <c r="U88">
        <v>9</v>
      </c>
      <c r="V88">
        <v>8</v>
      </c>
      <c r="W88">
        <v>6</v>
      </c>
      <c r="X88">
        <v>4</v>
      </c>
      <c r="Y88">
        <v>10</v>
      </c>
      <c r="Z88" s="3" t="s">
        <v>415</v>
      </c>
      <c r="AB88" t="str">
        <f t="shared" si="17"/>
        <v/>
      </c>
      <c r="AC88" t="str">
        <f t="shared" si="18"/>
        <v/>
      </c>
      <c r="AD88" t="str">
        <f t="shared" si="19"/>
        <v/>
      </c>
      <c r="AE88">
        <f t="shared" si="20"/>
        <v>0</v>
      </c>
      <c r="AF88">
        <f t="shared" si="21"/>
        <v>0</v>
      </c>
      <c r="AG88">
        <f t="shared" si="22"/>
        <v>0</v>
      </c>
    </row>
    <row r="89" spans="1:33" ht="36" x14ac:dyDescent="0.45">
      <c r="A89" s="72"/>
      <c r="B89" s="73" t="s">
        <v>192</v>
      </c>
      <c r="C89" s="27">
        <f>'記入欄（成長の記録）'!D86</f>
        <v>1</v>
      </c>
      <c r="D89" s="27">
        <f>'記入欄（成長の記録）'!A86</f>
        <v>84</v>
      </c>
      <c r="E89" s="3" t="str">
        <f>'記入欄（成長の記録）'!E86</f>
        <v>身近にいる動物をかわいがり、世話の手伝いができる。</v>
      </c>
      <c r="F89" s="42">
        <f t="shared" si="14"/>
        <v>10.07</v>
      </c>
      <c r="G89" s="42">
        <f t="shared" si="15"/>
        <v>9.06</v>
      </c>
      <c r="H89" s="42">
        <f t="shared" si="16"/>
        <v>5.04</v>
      </c>
      <c r="I89" t="e">
        <f>IF(OR(F89="",F89=0),"",F89-$AB$154)</f>
        <v>#DIV/0!</v>
      </c>
      <c r="J89" t="e">
        <f>IF(OR(G89="",G89=0),"",G89-$AC$154)</f>
        <v>#DIV/0!</v>
      </c>
      <c r="K89" t="e">
        <f>IF(OR(H89="",H89=0),"",H89-$AD$154)</f>
        <v>#DIV/0!</v>
      </c>
      <c r="L89" s="35" t="s">
        <v>53</v>
      </c>
      <c r="M89">
        <f>IF('記入欄（成長の記録）'!F86="〇",1,0)</f>
        <v>0</v>
      </c>
      <c r="N89">
        <f>IF('記入欄（成長の記録）'!G86="〇",2,0)</f>
        <v>0</v>
      </c>
      <c r="O89">
        <f>IF('記入欄（成長の記録）'!H86="〇",3,0)</f>
        <v>0</v>
      </c>
      <c r="P89">
        <f t="shared" si="26"/>
        <v>0</v>
      </c>
      <c r="Q89" t="str">
        <f>IF(P91&gt;2,D91,IF(P90&gt;2,D90,IF(P89&gt;2,D89,"a")))</f>
        <v>a</v>
      </c>
      <c r="R89">
        <f>IF(P89&lt;3,D89,IF(P90&lt;3,D90,IF(P91&lt;3,D91,"b")))</f>
        <v>84</v>
      </c>
      <c r="T89">
        <v>10</v>
      </c>
      <c r="U89">
        <v>7</v>
      </c>
      <c r="V89">
        <v>9</v>
      </c>
      <c r="W89">
        <v>6</v>
      </c>
      <c r="X89">
        <v>5</v>
      </c>
      <c r="Y89">
        <v>4</v>
      </c>
      <c r="Z89" s="3" t="s">
        <v>375</v>
      </c>
      <c r="AB89" t="str">
        <f t="shared" si="17"/>
        <v/>
      </c>
      <c r="AC89" t="str">
        <f t="shared" si="18"/>
        <v/>
      </c>
      <c r="AD89" t="str">
        <f t="shared" si="19"/>
        <v/>
      </c>
      <c r="AE89">
        <f t="shared" si="20"/>
        <v>0</v>
      </c>
      <c r="AF89">
        <f t="shared" si="21"/>
        <v>0</v>
      </c>
      <c r="AG89">
        <f t="shared" si="22"/>
        <v>0</v>
      </c>
    </row>
    <row r="90" spans="1:33" x14ac:dyDescent="0.45">
      <c r="A90" s="72"/>
      <c r="B90" s="73"/>
      <c r="C90" s="27">
        <f>'記入欄（成長の記録）'!D87</f>
        <v>2</v>
      </c>
      <c r="D90" s="27">
        <f>'記入欄（成長の記録）'!A87</f>
        <v>85</v>
      </c>
      <c r="E90" s="3" t="str">
        <f>'記入欄（成長の記録）'!E87</f>
        <v>生活に関係の深い動物の名前がわかる。</v>
      </c>
      <c r="F90" s="42">
        <f t="shared" si="14"/>
        <v>11.02</v>
      </c>
      <c r="G90" s="42">
        <f t="shared" si="15"/>
        <v>10.09</v>
      </c>
      <c r="H90" s="42">
        <f t="shared" si="16"/>
        <v>4.01</v>
      </c>
      <c r="I90">
        <f t="shared" si="23"/>
        <v>0.94999999999999929</v>
      </c>
      <c r="J90">
        <f t="shared" si="24"/>
        <v>1.0299999999999994</v>
      </c>
      <c r="K90">
        <f t="shared" si="25"/>
        <v>-1.0300000000000002</v>
      </c>
      <c r="L90" s="35" t="s">
        <v>53</v>
      </c>
      <c r="M90">
        <f>IF('記入欄（成長の記録）'!F87="〇",1,0)</f>
        <v>0</v>
      </c>
      <c r="N90">
        <f>IF('記入欄（成長の記録）'!G87="〇",2,0)</f>
        <v>0</v>
      </c>
      <c r="O90">
        <f>IF('記入欄（成長の記録）'!H87="〇",3,0)</f>
        <v>0</v>
      </c>
      <c r="P90">
        <f t="shared" si="26"/>
        <v>0</v>
      </c>
      <c r="T90">
        <v>11</v>
      </c>
      <c r="U90">
        <v>2</v>
      </c>
      <c r="V90">
        <v>10</v>
      </c>
      <c r="W90">
        <v>9</v>
      </c>
      <c r="X90">
        <v>4</v>
      </c>
      <c r="Y90">
        <v>1</v>
      </c>
      <c r="Z90" s="3" t="s">
        <v>416</v>
      </c>
      <c r="AB90" t="str">
        <f t="shared" si="17"/>
        <v/>
      </c>
      <c r="AC90" t="str">
        <f t="shared" si="18"/>
        <v/>
      </c>
      <c r="AD90" t="str">
        <f t="shared" si="19"/>
        <v/>
      </c>
      <c r="AE90">
        <f t="shared" si="20"/>
        <v>0</v>
      </c>
      <c r="AF90">
        <f t="shared" si="21"/>
        <v>0</v>
      </c>
      <c r="AG90">
        <f t="shared" si="22"/>
        <v>0</v>
      </c>
    </row>
    <row r="91" spans="1:33" x14ac:dyDescent="0.45">
      <c r="A91" s="72"/>
      <c r="B91" s="73"/>
      <c r="C91" s="27">
        <f>'記入欄（成長の記録）'!D88</f>
        <v>3</v>
      </c>
      <c r="D91" s="27">
        <f>'記入欄（成長の記録）'!A88</f>
        <v>86</v>
      </c>
      <c r="E91" s="3" t="str">
        <f>'記入欄（成長の記録）'!E88</f>
        <v>身近にいる動物の簡単な世話ができる。</v>
      </c>
      <c r="F91" s="42">
        <f t="shared" si="14"/>
        <v>12.07</v>
      </c>
      <c r="G91" s="42">
        <f t="shared" si="15"/>
        <v>9.0399999999999991</v>
      </c>
      <c r="H91" s="42">
        <f t="shared" si="16"/>
        <v>5.04</v>
      </c>
      <c r="I91">
        <f t="shared" si="23"/>
        <v>1.0500000000000007</v>
      </c>
      <c r="J91">
        <f t="shared" si="24"/>
        <v>-1.0500000000000007</v>
      </c>
      <c r="K91">
        <f t="shared" si="25"/>
        <v>1.0300000000000002</v>
      </c>
      <c r="L91" s="35" t="s">
        <v>450</v>
      </c>
      <c r="M91">
        <f>IF('記入欄（成長の記録）'!F88="〇",1,0)</f>
        <v>0</v>
      </c>
      <c r="N91">
        <f>IF('記入欄（成長の記録）'!G88="〇",2,0)</f>
        <v>0</v>
      </c>
      <c r="O91">
        <f>IF('記入欄（成長の記録）'!H88="〇",3,0)</f>
        <v>0</v>
      </c>
      <c r="P91">
        <f t="shared" ref="P91:P153" si="27">SUM(M91:O91)</f>
        <v>0</v>
      </c>
      <c r="T91">
        <v>12</v>
      </c>
      <c r="U91">
        <v>7</v>
      </c>
      <c r="V91">
        <v>9</v>
      </c>
      <c r="W91">
        <v>4</v>
      </c>
      <c r="X91">
        <v>5</v>
      </c>
      <c r="Y91">
        <v>4</v>
      </c>
      <c r="Z91" s="3" t="s">
        <v>417</v>
      </c>
      <c r="AB91" t="str">
        <f t="shared" si="17"/>
        <v/>
      </c>
      <c r="AC91" t="str">
        <f t="shared" si="18"/>
        <v/>
      </c>
      <c r="AD91" t="str">
        <f t="shared" si="19"/>
        <v/>
      </c>
      <c r="AE91">
        <f t="shared" si="20"/>
        <v>0</v>
      </c>
      <c r="AF91">
        <f t="shared" si="21"/>
        <v>0</v>
      </c>
      <c r="AG91">
        <f t="shared" si="22"/>
        <v>0</v>
      </c>
    </row>
    <row r="92" spans="1:33" ht="27.6" x14ac:dyDescent="0.45">
      <c r="A92" s="72"/>
      <c r="B92" s="33" t="s">
        <v>196</v>
      </c>
      <c r="C92" s="27">
        <f>'記入欄（成長の記録）'!D89</f>
        <v>1</v>
      </c>
      <c r="D92" s="27">
        <f>'記入欄（成長の記録）'!A89</f>
        <v>87</v>
      </c>
      <c r="E92" s="3" t="str">
        <f>'記入欄（成長の記録）'!E89</f>
        <v>花壇の手入れの手伝いができる。</v>
      </c>
      <c r="F92" s="42">
        <f t="shared" si="14"/>
        <v>10</v>
      </c>
      <c r="G92" s="42">
        <f t="shared" si="15"/>
        <v>8.09</v>
      </c>
      <c r="H92" s="42">
        <f t="shared" si="16"/>
        <v>7.08</v>
      </c>
      <c r="I92" t="e">
        <f>IF(OR(F92="",F92=0),"",F92-$AB$154)</f>
        <v>#DIV/0!</v>
      </c>
      <c r="J92" t="e">
        <f>IF(OR(G92="",G92=0),"",G92-$AC$154)</f>
        <v>#DIV/0!</v>
      </c>
      <c r="K92" t="e">
        <f>IF(OR(H92="",H92=0),"",H92-$AD$154)</f>
        <v>#DIV/0!</v>
      </c>
      <c r="L92" s="35" t="s">
        <v>450</v>
      </c>
      <c r="M92">
        <f>IF('記入欄（成長の記録）'!F89="〇",1,0)</f>
        <v>0</v>
      </c>
      <c r="N92">
        <f>IF('記入欄（成長の記録）'!G89="〇",2,0)</f>
        <v>0</v>
      </c>
      <c r="O92">
        <f>IF('記入欄（成長の記録）'!H89="〇",3,0)</f>
        <v>0</v>
      </c>
      <c r="P92">
        <f t="shared" si="27"/>
        <v>0</v>
      </c>
      <c r="Q92" t="str">
        <f>IF(P92&gt;2,D92,"a")</f>
        <v>a</v>
      </c>
      <c r="R92">
        <f>IF(P92&lt;3,D92,"b")</f>
        <v>87</v>
      </c>
      <c r="T92">
        <v>10</v>
      </c>
      <c r="U92">
        <v>0</v>
      </c>
      <c r="V92">
        <v>8</v>
      </c>
      <c r="W92">
        <v>9</v>
      </c>
      <c r="X92">
        <v>7</v>
      </c>
      <c r="Y92">
        <v>8</v>
      </c>
      <c r="Z92" s="3" t="s">
        <v>459</v>
      </c>
      <c r="AB92" t="str">
        <f t="shared" si="17"/>
        <v/>
      </c>
      <c r="AC92" t="str">
        <f t="shared" si="18"/>
        <v/>
      </c>
      <c r="AD92" t="str">
        <f t="shared" si="19"/>
        <v/>
      </c>
      <c r="AE92">
        <f t="shared" si="20"/>
        <v>0</v>
      </c>
      <c r="AF92">
        <f t="shared" si="21"/>
        <v>0</v>
      </c>
      <c r="AG92">
        <f t="shared" si="22"/>
        <v>0</v>
      </c>
    </row>
    <row r="93" spans="1:33" x14ac:dyDescent="0.45">
      <c r="A93" s="77" t="s">
        <v>198</v>
      </c>
      <c r="B93" s="78" t="s">
        <v>198</v>
      </c>
      <c r="C93" s="27">
        <f>'記入欄（成長の記録）'!D90</f>
        <v>1</v>
      </c>
      <c r="D93" s="27">
        <f>'記入欄（成長の記録）'!A90</f>
        <v>88</v>
      </c>
      <c r="E93" s="3" t="str">
        <f>'記入欄（成長の記録）'!E90</f>
        <v>上履き、下履き等をそろえる。</v>
      </c>
      <c r="F93" s="42">
        <f t="shared" si="14"/>
        <v>10.07</v>
      </c>
      <c r="G93" s="42">
        <f t="shared" si="15"/>
        <v>8.08</v>
      </c>
      <c r="H93" s="42">
        <f t="shared" si="16"/>
        <v>4.0999999999999996</v>
      </c>
      <c r="I93" t="e">
        <f>IF(OR(F93="",F93=0),"",F93-$AB$154)</f>
        <v>#DIV/0!</v>
      </c>
      <c r="J93" t="e">
        <f>IF(OR(G93="",G93=0),"",G93-$AC$154)</f>
        <v>#DIV/0!</v>
      </c>
      <c r="K93" t="e">
        <f>IF(OR(H93="",H93=0),"",H93-$AD$154)</f>
        <v>#DIV/0!</v>
      </c>
      <c r="L93" s="35" t="s">
        <v>53</v>
      </c>
      <c r="M93">
        <f>IF('記入欄（成長の記録）'!F90="〇",1,0)</f>
        <v>0</v>
      </c>
      <c r="N93">
        <f>IF('記入欄（成長の記録）'!G90="〇",2,0)</f>
        <v>0</v>
      </c>
      <c r="O93">
        <f>IF('記入欄（成長の記録）'!H90="〇",3,0)</f>
        <v>0</v>
      </c>
      <c r="P93">
        <f t="shared" si="27"/>
        <v>0</v>
      </c>
      <c r="Q93" t="str">
        <f>IF(P94&gt;2,D94,IF(P93&gt;2,D93,"a"))</f>
        <v>a</v>
      </c>
      <c r="R93">
        <f>IF(P93&lt;3,D93,IF(P94&lt;3,D94,"b"))</f>
        <v>88</v>
      </c>
      <c r="T93">
        <v>10</v>
      </c>
      <c r="U93">
        <v>7</v>
      </c>
      <c r="V93">
        <v>8</v>
      </c>
      <c r="W93">
        <v>8</v>
      </c>
      <c r="X93">
        <v>4</v>
      </c>
      <c r="Y93">
        <v>10</v>
      </c>
      <c r="Z93" s="3" t="s">
        <v>364</v>
      </c>
      <c r="AB93" t="str">
        <f t="shared" si="17"/>
        <v/>
      </c>
      <c r="AC93" t="str">
        <f t="shared" si="18"/>
        <v/>
      </c>
      <c r="AD93" t="str">
        <f t="shared" si="19"/>
        <v/>
      </c>
      <c r="AE93">
        <f t="shared" si="20"/>
        <v>0</v>
      </c>
      <c r="AF93">
        <f t="shared" si="21"/>
        <v>0</v>
      </c>
      <c r="AG93">
        <f t="shared" si="22"/>
        <v>0</v>
      </c>
    </row>
    <row r="94" spans="1:33" ht="54" x14ac:dyDescent="0.45">
      <c r="A94" s="78"/>
      <c r="B94" s="78"/>
      <c r="C94" s="27">
        <f>'記入欄（成長の記録）'!D91</f>
        <v>2</v>
      </c>
      <c r="D94" s="27">
        <f>'記入欄（成長の記録）'!A91</f>
        <v>89</v>
      </c>
      <c r="E94" s="3" t="str">
        <f>'記入欄（成長の記録）'!E91</f>
        <v>使った道具を元通りに片付ける。</v>
      </c>
      <c r="F94" s="42">
        <f t="shared" si="14"/>
        <v>13.03</v>
      </c>
      <c r="G94" s="42">
        <f t="shared" si="15"/>
        <v>9.09</v>
      </c>
      <c r="H94" s="42">
        <f t="shared" si="16"/>
        <v>9.08</v>
      </c>
      <c r="I94">
        <f t="shared" si="23"/>
        <v>2.9599999999999991</v>
      </c>
      <c r="J94">
        <f t="shared" si="24"/>
        <v>1.0099999999999998</v>
      </c>
      <c r="K94">
        <f t="shared" si="25"/>
        <v>4.9800000000000004</v>
      </c>
      <c r="L94" s="35" t="s">
        <v>53</v>
      </c>
      <c r="M94">
        <f>IF('記入欄（成長の記録）'!F91="〇",1,0)</f>
        <v>0</v>
      </c>
      <c r="N94">
        <f>IF('記入欄（成長の記録）'!G91="〇",2,0)</f>
        <v>0</v>
      </c>
      <c r="O94">
        <f>IF('記入欄（成長の記録）'!H91="〇",3,0)</f>
        <v>0</v>
      </c>
      <c r="P94">
        <f t="shared" si="27"/>
        <v>0</v>
      </c>
      <c r="T94">
        <v>13</v>
      </c>
      <c r="U94">
        <v>3</v>
      </c>
      <c r="V94">
        <v>9</v>
      </c>
      <c r="W94">
        <v>9</v>
      </c>
      <c r="X94">
        <v>9</v>
      </c>
      <c r="Y94">
        <v>8</v>
      </c>
      <c r="Z94" s="3" t="s">
        <v>418</v>
      </c>
      <c r="AB94" t="str">
        <f t="shared" si="17"/>
        <v/>
      </c>
      <c r="AC94" t="str">
        <f t="shared" si="18"/>
        <v/>
      </c>
      <c r="AD94" t="str">
        <f t="shared" si="19"/>
        <v/>
      </c>
      <c r="AE94">
        <f t="shared" si="20"/>
        <v>0</v>
      </c>
      <c r="AF94">
        <f t="shared" si="21"/>
        <v>0</v>
      </c>
      <c r="AG94">
        <f t="shared" si="22"/>
        <v>0</v>
      </c>
    </row>
    <row r="95" spans="1:33" x14ac:dyDescent="0.45">
      <c r="A95" s="76" t="s">
        <v>201</v>
      </c>
      <c r="B95" s="73" t="s">
        <v>202</v>
      </c>
      <c r="C95" s="27">
        <f>'記入欄（成長の記録）'!D92</f>
        <v>1</v>
      </c>
      <c r="D95" s="27">
        <f>'記入欄（成長の記録）'!A92</f>
        <v>90</v>
      </c>
      <c r="E95" s="3" t="str">
        <f>'記入欄（成長の記録）'!E92</f>
        <v>「１０円玉」がわかる。</v>
      </c>
      <c r="F95" s="42">
        <f t="shared" si="14"/>
        <v>11.06</v>
      </c>
      <c r="G95" s="42">
        <f t="shared" si="15"/>
        <v>10.09</v>
      </c>
      <c r="H95" s="42">
        <f t="shared" si="16"/>
        <v>5.08</v>
      </c>
      <c r="I95" t="e">
        <f>IF(OR(F95="",F95=0),"",F95-$AB$154)</f>
        <v>#DIV/0!</v>
      </c>
      <c r="J95" t="e">
        <f>IF(OR(G95="",G95=0),"",G95-$AC$154)</f>
        <v>#DIV/0!</v>
      </c>
      <c r="K95" t="e">
        <f>IF(OR(H95="",H95=0),"",H95-$AD$154)</f>
        <v>#DIV/0!</v>
      </c>
      <c r="L95" s="35" t="s">
        <v>53</v>
      </c>
      <c r="M95">
        <f>IF('記入欄（成長の記録）'!F92="〇",1,0)</f>
        <v>0</v>
      </c>
      <c r="N95">
        <f>IF('記入欄（成長の記録）'!G92="〇",2,0)</f>
        <v>0</v>
      </c>
      <c r="O95">
        <f>IF('記入欄（成長の記録）'!H92="〇",3,0)</f>
        <v>0</v>
      </c>
      <c r="P95">
        <f t="shared" si="27"/>
        <v>0</v>
      </c>
      <c r="Q95" t="str">
        <f>IF(P97&gt;2,D97,IF(P96&gt;2,D96,IF(P95&gt;2,D95,"a")))</f>
        <v>a</v>
      </c>
      <c r="R95">
        <f>IF(P95&lt;3,D95,IF(P96&lt;3,D96,IF(P97&lt;3,D97,"b")))</f>
        <v>90</v>
      </c>
      <c r="T95">
        <v>11</v>
      </c>
      <c r="U95">
        <v>6</v>
      </c>
      <c r="V95">
        <v>10</v>
      </c>
      <c r="W95">
        <v>9</v>
      </c>
      <c r="X95">
        <v>5</v>
      </c>
      <c r="Y95">
        <v>8</v>
      </c>
      <c r="Z95" s="3" t="s">
        <v>419</v>
      </c>
      <c r="AB95" t="str">
        <f t="shared" si="17"/>
        <v/>
      </c>
      <c r="AC95" t="str">
        <f t="shared" si="18"/>
        <v/>
      </c>
      <c r="AD95" t="str">
        <f t="shared" si="19"/>
        <v/>
      </c>
      <c r="AE95">
        <f t="shared" si="20"/>
        <v>0</v>
      </c>
      <c r="AF95">
        <f t="shared" si="21"/>
        <v>0</v>
      </c>
      <c r="AG95">
        <f t="shared" si="22"/>
        <v>0</v>
      </c>
    </row>
    <row r="96" spans="1:33" x14ac:dyDescent="0.45">
      <c r="A96" s="73"/>
      <c r="B96" s="73"/>
      <c r="C96" s="27">
        <f>'記入欄（成長の記録）'!D93</f>
        <v>2</v>
      </c>
      <c r="D96" s="27">
        <f>'記入欄（成長の記録）'!A93</f>
        <v>91</v>
      </c>
      <c r="E96" s="3" t="str">
        <f>'記入欄（成長の記録）'!E93</f>
        <v>「1円」「１００円玉」がわかる。</v>
      </c>
      <c r="F96" s="42">
        <f t="shared" si="14"/>
        <v>13.02</v>
      </c>
      <c r="G96" s="42">
        <f t="shared" si="15"/>
        <v>10.09</v>
      </c>
      <c r="H96" s="42">
        <f t="shared" si="16"/>
        <v>5.08</v>
      </c>
      <c r="I96">
        <f t="shared" si="23"/>
        <v>1.9599999999999991</v>
      </c>
      <c r="J96">
        <f t="shared" si="24"/>
        <v>0</v>
      </c>
      <c r="K96">
        <f t="shared" si="25"/>
        <v>0</v>
      </c>
      <c r="L96" s="35" t="s">
        <v>53</v>
      </c>
      <c r="M96">
        <f>IF('記入欄（成長の記録）'!F93="〇",1,0)</f>
        <v>0</v>
      </c>
      <c r="N96">
        <f>IF('記入欄（成長の記録）'!G93="〇",2,0)</f>
        <v>0</v>
      </c>
      <c r="O96">
        <f>IF('記入欄（成長の記録）'!H93="〇",3,0)</f>
        <v>0</v>
      </c>
      <c r="P96">
        <f t="shared" si="27"/>
        <v>0</v>
      </c>
      <c r="T96">
        <v>13</v>
      </c>
      <c r="U96">
        <v>2</v>
      </c>
      <c r="V96">
        <v>10</v>
      </c>
      <c r="W96">
        <v>9</v>
      </c>
      <c r="X96">
        <v>5</v>
      </c>
      <c r="Y96">
        <v>8</v>
      </c>
      <c r="Z96" s="3" t="s">
        <v>419</v>
      </c>
      <c r="AB96" t="str">
        <f t="shared" si="17"/>
        <v/>
      </c>
      <c r="AC96" t="str">
        <f t="shared" si="18"/>
        <v/>
      </c>
      <c r="AD96" t="str">
        <f t="shared" si="19"/>
        <v/>
      </c>
      <c r="AE96">
        <f t="shared" si="20"/>
        <v>0</v>
      </c>
      <c r="AF96">
        <f t="shared" si="21"/>
        <v>0</v>
      </c>
      <c r="AG96">
        <f t="shared" si="22"/>
        <v>0</v>
      </c>
    </row>
    <row r="97" spans="1:33" x14ac:dyDescent="0.45">
      <c r="A97" s="73"/>
      <c r="B97" s="73"/>
      <c r="C97" s="27">
        <f>'記入欄（成長の記録）'!D94</f>
        <v>3</v>
      </c>
      <c r="D97" s="27">
        <f>'記入欄（成長の記録）'!A94</f>
        <v>92</v>
      </c>
      <c r="E97" s="3" t="str">
        <f>'記入欄（成長の記録）'!E94</f>
        <v>いろいろな硬貨や紙幣の種類がわかる。</v>
      </c>
      <c r="F97" s="42">
        <f t="shared" si="14"/>
        <v>15</v>
      </c>
      <c r="G97" s="42">
        <f t="shared" si="15"/>
        <v>15.01</v>
      </c>
      <c r="H97" s="42">
        <f t="shared" si="16"/>
        <v>7.05</v>
      </c>
      <c r="I97">
        <f t="shared" si="23"/>
        <v>1.9800000000000004</v>
      </c>
      <c r="J97">
        <f t="shared" si="24"/>
        <v>4.92</v>
      </c>
      <c r="K97">
        <f t="shared" si="25"/>
        <v>1.9699999999999998</v>
      </c>
      <c r="L97" s="35" t="s">
        <v>53</v>
      </c>
      <c r="M97">
        <f>IF('記入欄（成長の記録）'!F94="〇",1,0)</f>
        <v>0</v>
      </c>
      <c r="N97">
        <f>IF('記入欄（成長の記録）'!G94="〇",2,0)</f>
        <v>0</v>
      </c>
      <c r="O97">
        <f>IF('記入欄（成長の記録）'!H94="〇",3,0)</f>
        <v>0</v>
      </c>
      <c r="P97">
        <f t="shared" si="27"/>
        <v>0</v>
      </c>
      <c r="T97">
        <v>15</v>
      </c>
      <c r="U97">
        <v>0</v>
      </c>
      <c r="V97">
        <v>15</v>
      </c>
      <c r="W97">
        <v>1</v>
      </c>
      <c r="X97">
        <v>7</v>
      </c>
      <c r="Y97">
        <v>5</v>
      </c>
      <c r="Z97" s="3" t="s">
        <v>419</v>
      </c>
      <c r="AB97" t="str">
        <f t="shared" si="17"/>
        <v/>
      </c>
      <c r="AC97" t="str">
        <f t="shared" si="18"/>
        <v/>
      </c>
      <c r="AD97" t="str">
        <f t="shared" si="19"/>
        <v/>
      </c>
      <c r="AE97">
        <f t="shared" si="20"/>
        <v>0</v>
      </c>
      <c r="AF97">
        <f t="shared" si="21"/>
        <v>0</v>
      </c>
      <c r="AG97">
        <f t="shared" si="22"/>
        <v>0</v>
      </c>
    </row>
    <row r="98" spans="1:33" x14ac:dyDescent="0.45">
      <c r="A98" s="73"/>
      <c r="B98" s="73" t="s">
        <v>206</v>
      </c>
      <c r="C98" s="27">
        <f>'記入欄（成長の記録）'!D95</f>
        <v>1</v>
      </c>
      <c r="D98" s="27">
        <f>'記入欄（成長の記録）'!A95</f>
        <v>93</v>
      </c>
      <c r="E98" s="3" t="str">
        <f>'記入欄（成長の記録）'!E95</f>
        <v>買い物にはお金が必要なことがわかる。</v>
      </c>
      <c r="F98" s="42">
        <f t="shared" si="14"/>
        <v>10.08</v>
      </c>
      <c r="G98" s="42">
        <f t="shared" si="15"/>
        <v>11</v>
      </c>
      <c r="H98" s="42">
        <f t="shared" si="16"/>
        <v>4.0999999999999996</v>
      </c>
      <c r="I98" t="e">
        <f>IF(OR(F98="",F98=0),"",F98-$AB$154)</f>
        <v>#DIV/0!</v>
      </c>
      <c r="J98" t="e">
        <f>IF(OR(G98="",G98=0),"",G98-$AC$154)</f>
        <v>#DIV/0!</v>
      </c>
      <c r="K98" t="e">
        <f>IF(OR(H98="",H98=0),"",H98-$AD$154)</f>
        <v>#DIV/0!</v>
      </c>
      <c r="L98" s="35" t="s">
        <v>53</v>
      </c>
      <c r="M98">
        <f>IF('記入欄（成長の記録）'!F95="〇",1,0)</f>
        <v>0</v>
      </c>
      <c r="N98">
        <f>IF('記入欄（成長の記録）'!G95="〇",2,0)</f>
        <v>0</v>
      </c>
      <c r="O98">
        <f>IF('記入欄（成長の記録）'!H95="〇",3,0)</f>
        <v>0</v>
      </c>
      <c r="P98">
        <f t="shared" si="27"/>
        <v>0</v>
      </c>
      <c r="Q98" t="str">
        <f>IF(P100&gt;2,D100,IF(P99&gt;2,D99,IF(P98&gt;2,D98,"a")))</f>
        <v>a</v>
      </c>
      <c r="R98">
        <f>IF(P98&lt;3,D98,IF(P99&lt;3,D99,IF(P100&lt;3,D100,"b")))</f>
        <v>93</v>
      </c>
      <c r="T98">
        <v>10</v>
      </c>
      <c r="U98">
        <v>8</v>
      </c>
      <c r="V98">
        <v>11</v>
      </c>
      <c r="W98">
        <v>0</v>
      </c>
      <c r="X98">
        <v>4</v>
      </c>
      <c r="Y98">
        <v>10</v>
      </c>
      <c r="Z98" s="3" t="s">
        <v>377</v>
      </c>
      <c r="AB98" t="str">
        <f t="shared" si="17"/>
        <v/>
      </c>
      <c r="AC98" t="str">
        <f t="shared" si="18"/>
        <v/>
      </c>
      <c r="AD98" t="str">
        <f t="shared" si="19"/>
        <v/>
      </c>
      <c r="AE98">
        <f t="shared" si="20"/>
        <v>0</v>
      </c>
      <c r="AF98">
        <f t="shared" si="21"/>
        <v>0</v>
      </c>
      <c r="AG98">
        <f t="shared" si="22"/>
        <v>0</v>
      </c>
    </row>
    <row r="99" spans="1:33" ht="36" x14ac:dyDescent="0.45">
      <c r="A99" s="73"/>
      <c r="B99" s="73"/>
      <c r="C99" s="27">
        <f>'記入欄（成長の記録）'!D96</f>
        <v>2</v>
      </c>
      <c r="D99" s="27">
        <f>'記入欄（成長の記録）'!A96</f>
        <v>94</v>
      </c>
      <c r="E99" s="3" t="str">
        <f>'記入欄（成長の記録）'!E96</f>
        <v>少額で、決まった額の買い物が一人でできる。</v>
      </c>
      <c r="F99" s="42">
        <f t="shared" si="14"/>
        <v>12.08</v>
      </c>
      <c r="G99" s="42">
        <f t="shared" si="15"/>
        <v>11.02</v>
      </c>
      <c r="H99" s="42">
        <f t="shared" si="16"/>
        <v>7.05</v>
      </c>
      <c r="I99">
        <f t="shared" si="23"/>
        <v>2</v>
      </c>
      <c r="J99">
        <f t="shared" si="24"/>
        <v>1.9999999999999574E-2</v>
      </c>
      <c r="K99">
        <f t="shared" si="25"/>
        <v>2.95</v>
      </c>
      <c r="L99" s="35" t="s">
        <v>380</v>
      </c>
      <c r="M99">
        <f>IF('記入欄（成長の記録）'!F96="〇",1,0)</f>
        <v>0</v>
      </c>
      <c r="N99">
        <f>IF('記入欄（成長の記録）'!G96="〇",2,0)</f>
        <v>0</v>
      </c>
      <c r="O99">
        <f>IF('記入欄（成長の記録）'!H96="〇",3,0)</f>
        <v>0</v>
      </c>
      <c r="P99">
        <f t="shared" si="27"/>
        <v>0</v>
      </c>
      <c r="T99">
        <v>12</v>
      </c>
      <c r="U99">
        <v>8</v>
      </c>
      <c r="V99">
        <v>11</v>
      </c>
      <c r="W99">
        <v>2</v>
      </c>
      <c r="X99">
        <v>7</v>
      </c>
      <c r="Y99">
        <v>5</v>
      </c>
      <c r="Z99" s="3" t="s">
        <v>421</v>
      </c>
      <c r="AB99" t="str">
        <f t="shared" si="17"/>
        <v/>
      </c>
      <c r="AC99" t="str">
        <f t="shared" si="18"/>
        <v/>
      </c>
      <c r="AD99" t="str">
        <f t="shared" si="19"/>
        <v/>
      </c>
      <c r="AE99">
        <f t="shared" si="20"/>
        <v>0</v>
      </c>
      <c r="AF99">
        <f t="shared" si="21"/>
        <v>0</v>
      </c>
      <c r="AG99">
        <f t="shared" si="22"/>
        <v>0</v>
      </c>
    </row>
    <row r="100" spans="1:33" ht="36" x14ac:dyDescent="0.45">
      <c r="A100" s="73"/>
      <c r="B100" s="73"/>
      <c r="C100" s="27">
        <f>'記入欄（成長の記録）'!D97</f>
        <v>3</v>
      </c>
      <c r="D100" s="27">
        <f>'記入欄（成長の記録）'!A97</f>
        <v>95</v>
      </c>
      <c r="E100" s="3" t="str">
        <f>'記入欄（成長の記録）'!E97</f>
        <v>定価表を見ていろいろな品物の値段がわかる。</v>
      </c>
      <c r="F100" s="42">
        <f t="shared" si="14"/>
        <v>15.01</v>
      </c>
      <c r="G100" s="42">
        <f t="shared" si="15"/>
        <v>12.03</v>
      </c>
      <c r="H100" s="42">
        <f t="shared" si="16"/>
        <v>7.05</v>
      </c>
      <c r="I100">
        <f t="shared" si="23"/>
        <v>2.9299999999999997</v>
      </c>
      <c r="J100">
        <f t="shared" si="24"/>
        <v>1.0099999999999998</v>
      </c>
      <c r="K100">
        <f t="shared" si="25"/>
        <v>0</v>
      </c>
      <c r="L100" s="35" t="s">
        <v>380</v>
      </c>
      <c r="M100">
        <f>IF('記入欄（成長の記録）'!F97="〇",1,0)</f>
        <v>0</v>
      </c>
      <c r="N100">
        <f>IF('記入欄（成長の記録）'!G97="〇",2,0)</f>
        <v>0</v>
      </c>
      <c r="O100">
        <f>IF('記入欄（成長の記録）'!H97="〇",3,0)</f>
        <v>0</v>
      </c>
      <c r="P100">
        <f t="shared" si="27"/>
        <v>0</v>
      </c>
      <c r="T100">
        <v>15</v>
      </c>
      <c r="U100">
        <v>1</v>
      </c>
      <c r="V100">
        <v>12</v>
      </c>
      <c r="W100">
        <v>3</v>
      </c>
      <c r="X100">
        <v>7</v>
      </c>
      <c r="Y100">
        <v>5</v>
      </c>
      <c r="Z100" s="3" t="s">
        <v>420</v>
      </c>
      <c r="AB100" t="str">
        <f t="shared" si="17"/>
        <v/>
      </c>
      <c r="AC100" t="str">
        <f t="shared" si="18"/>
        <v/>
      </c>
      <c r="AD100" t="str">
        <f t="shared" si="19"/>
        <v/>
      </c>
      <c r="AE100">
        <f t="shared" si="20"/>
        <v>0</v>
      </c>
      <c r="AF100">
        <f t="shared" si="21"/>
        <v>0</v>
      </c>
      <c r="AG100">
        <f t="shared" si="22"/>
        <v>0</v>
      </c>
    </row>
    <row r="101" spans="1:33" ht="36" x14ac:dyDescent="0.45">
      <c r="A101" s="77" t="s">
        <v>210</v>
      </c>
      <c r="B101" s="78" t="s">
        <v>211</v>
      </c>
      <c r="C101" s="27">
        <f>'記入欄（成長の記録）'!D98</f>
        <v>1</v>
      </c>
      <c r="D101" s="27">
        <f>'記入欄（成長の記録）'!A98</f>
        <v>96</v>
      </c>
      <c r="E101" s="3" t="str">
        <f>'記入欄（成長の記録）'!E98</f>
        <v>学級にはどんな用具や施設があるかわかる。</v>
      </c>
      <c r="F101" s="42">
        <f t="shared" si="14"/>
        <v>11.02</v>
      </c>
      <c r="G101" s="42">
        <f t="shared" si="15"/>
        <v>10.029999999999999</v>
      </c>
      <c r="H101" s="42">
        <f t="shared" si="16"/>
        <v>4.0999999999999996</v>
      </c>
      <c r="I101" t="e">
        <f>IF(OR(F101="",F101=0),"",F101-$AB$154)</f>
        <v>#DIV/0!</v>
      </c>
      <c r="J101" t="e">
        <f>IF(OR(G101="",G101=0),"",G101-$AC$154)</f>
        <v>#DIV/0!</v>
      </c>
      <c r="K101" t="e">
        <f>IF(OR(H101="",H101=0),"",H101-$AD$154)</f>
        <v>#DIV/0!</v>
      </c>
      <c r="L101" s="35" t="s">
        <v>53</v>
      </c>
      <c r="M101">
        <f>IF('記入欄（成長の記録）'!F98="〇",1,0)</f>
        <v>0</v>
      </c>
      <c r="N101">
        <f>IF('記入欄（成長の記録）'!G98="〇",2,0)</f>
        <v>0</v>
      </c>
      <c r="O101">
        <f>IF('記入欄（成長の記録）'!H98="〇",3,0)</f>
        <v>0</v>
      </c>
      <c r="P101">
        <f t="shared" si="27"/>
        <v>0</v>
      </c>
      <c r="Q101" t="str">
        <f>IF(P102&gt;2,D102,IF(P101&gt;2,D101,"a"))</f>
        <v>a</v>
      </c>
      <c r="R101">
        <f>IF(P101&lt;3,D101,IF(P102&lt;3,D102,"b"))</f>
        <v>96</v>
      </c>
      <c r="T101">
        <v>11</v>
      </c>
      <c r="U101">
        <v>2</v>
      </c>
      <c r="V101">
        <v>10</v>
      </c>
      <c r="W101">
        <v>3</v>
      </c>
      <c r="X101">
        <v>4</v>
      </c>
      <c r="Y101">
        <v>10</v>
      </c>
      <c r="Z101" s="3" t="s">
        <v>422</v>
      </c>
      <c r="AB101" t="str">
        <f t="shared" si="17"/>
        <v/>
      </c>
      <c r="AC101" t="str">
        <f t="shared" si="18"/>
        <v/>
      </c>
      <c r="AD101" t="str">
        <f t="shared" si="19"/>
        <v/>
      </c>
      <c r="AE101">
        <f t="shared" si="20"/>
        <v>0</v>
      </c>
      <c r="AF101">
        <f t="shared" si="21"/>
        <v>0</v>
      </c>
      <c r="AG101">
        <f t="shared" si="22"/>
        <v>0</v>
      </c>
    </row>
    <row r="102" spans="1:33" ht="36" x14ac:dyDescent="0.45">
      <c r="A102" s="78"/>
      <c r="B102" s="78"/>
      <c r="C102" s="27">
        <f>'記入欄（成長の記録）'!D99</f>
        <v>2</v>
      </c>
      <c r="D102" s="27">
        <f>'記入欄（成長の記録）'!A99</f>
        <v>97</v>
      </c>
      <c r="E102" s="3" t="str">
        <f>'記入欄（成長の記録）'!E99</f>
        <v>学校にはどんな用具や施設があるかわかる。</v>
      </c>
      <c r="F102" s="42">
        <f t="shared" si="14"/>
        <v>15.01</v>
      </c>
      <c r="G102" s="42">
        <f t="shared" si="15"/>
        <v>13.09</v>
      </c>
      <c r="H102" s="42">
        <f t="shared" si="16"/>
        <v>5.0199999999999996</v>
      </c>
      <c r="I102">
        <f t="shared" si="23"/>
        <v>3.99</v>
      </c>
      <c r="J102">
        <f t="shared" si="24"/>
        <v>3.0600000000000005</v>
      </c>
      <c r="K102">
        <f t="shared" si="25"/>
        <v>0.91999999999999993</v>
      </c>
      <c r="L102" s="35" t="s">
        <v>382</v>
      </c>
      <c r="M102">
        <f>IF('記入欄（成長の記録）'!F99="〇",1,0)</f>
        <v>0</v>
      </c>
      <c r="N102">
        <f>IF('記入欄（成長の記録）'!G99="〇",2,0)</f>
        <v>0</v>
      </c>
      <c r="O102">
        <f>IF('記入欄（成長の記録）'!H99="〇",3,0)</f>
        <v>0</v>
      </c>
      <c r="P102">
        <f t="shared" si="27"/>
        <v>0</v>
      </c>
      <c r="T102">
        <v>15</v>
      </c>
      <c r="U102">
        <v>1</v>
      </c>
      <c r="V102">
        <v>13</v>
      </c>
      <c r="W102">
        <v>9</v>
      </c>
      <c r="X102">
        <v>5</v>
      </c>
      <c r="Y102">
        <v>2</v>
      </c>
      <c r="Z102" s="47" t="s">
        <v>423</v>
      </c>
      <c r="AB102" t="str">
        <f t="shared" si="17"/>
        <v/>
      </c>
      <c r="AC102" t="str">
        <f t="shared" si="18"/>
        <v/>
      </c>
      <c r="AD102" t="str">
        <f t="shared" si="19"/>
        <v/>
      </c>
      <c r="AE102">
        <f t="shared" si="20"/>
        <v>0</v>
      </c>
      <c r="AF102">
        <f t="shared" si="21"/>
        <v>0</v>
      </c>
      <c r="AG102">
        <f t="shared" si="22"/>
        <v>0</v>
      </c>
    </row>
    <row r="103" spans="1:33" x14ac:dyDescent="0.45">
      <c r="A103" s="74" t="s">
        <v>214</v>
      </c>
      <c r="B103" s="73" t="s">
        <v>215</v>
      </c>
      <c r="C103" s="27">
        <f>'記入欄（成長の記録）'!D100</f>
        <v>1</v>
      </c>
      <c r="D103" s="27">
        <f>'記入欄（成長の記録）'!A100</f>
        <v>98</v>
      </c>
      <c r="E103" s="3" t="str">
        <f>'記入欄（成長の記録）'!E100</f>
        <v>診察を受けることができる。</v>
      </c>
      <c r="F103" s="42">
        <f t="shared" si="14"/>
        <v>9.02</v>
      </c>
      <c r="G103" s="42">
        <f t="shared" si="15"/>
        <v>8.11</v>
      </c>
      <c r="H103" s="42">
        <f t="shared" si="16"/>
        <v>2.0699999999999998</v>
      </c>
      <c r="I103" t="e">
        <f>IF(OR(F103="",F103=0),"",F103-$AB$154)</f>
        <v>#DIV/0!</v>
      </c>
      <c r="J103" t="e">
        <f>IF(OR(G103="",G103=0),"",G103-$AC$154)</f>
        <v>#DIV/0!</v>
      </c>
      <c r="K103" t="e">
        <f>IF(OR(H103="",H103=0),"",H103-$AD$154)</f>
        <v>#DIV/0!</v>
      </c>
      <c r="L103" s="35" t="s">
        <v>50</v>
      </c>
      <c r="M103">
        <f>IF('記入欄（成長の記録）'!F100="〇",1,0)</f>
        <v>0</v>
      </c>
      <c r="N103">
        <f>IF('記入欄（成長の記録）'!G100="〇",2,0)</f>
        <v>0</v>
      </c>
      <c r="O103">
        <f>IF('記入欄（成長の記録）'!H100="〇",3,0)</f>
        <v>0</v>
      </c>
      <c r="P103">
        <f t="shared" si="27"/>
        <v>0</v>
      </c>
      <c r="Q103" t="str">
        <f>IF(P104&gt;2,D104,IF(P103&gt;2,D103,"a"))</f>
        <v>a</v>
      </c>
      <c r="R103">
        <f>IF(P103&lt;3,D103,IF(P104&lt;3,D104,"b"))</f>
        <v>98</v>
      </c>
      <c r="T103">
        <v>9</v>
      </c>
      <c r="U103">
        <v>2</v>
      </c>
      <c r="V103">
        <v>8</v>
      </c>
      <c r="W103">
        <v>11</v>
      </c>
      <c r="X103">
        <v>2</v>
      </c>
      <c r="Y103">
        <v>7</v>
      </c>
      <c r="Z103" s="3" t="s">
        <v>460</v>
      </c>
      <c r="AB103" t="str">
        <f t="shared" si="17"/>
        <v/>
      </c>
      <c r="AC103" t="str">
        <f t="shared" si="18"/>
        <v/>
      </c>
      <c r="AD103" t="str">
        <f t="shared" si="19"/>
        <v/>
      </c>
      <c r="AE103">
        <f t="shared" si="20"/>
        <v>0</v>
      </c>
      <c r="AF103">
        <f t="shared" si="21"/>
        <v>0</v>
      </c>
      <c r="AG103">
        <f t="shared" si="22"/>
        <v>0</v>
      </c>
    </row>
    <row r="104" spans="1:33" x14ac:dyDescent="0.45">
      <c r="A104" s="75"/>
      <c r="B104" s="73"/>
      <c r="C104" s="27">
        <f>'記入欄（成長の記録）'!D101</f>
        <v>2</v>
      </c>
      <c r="D104" s="27">
        <f>'記入欄（成長の記録）'!A101</f>
        <v>99</v>
      </c>
      <c r="E104" s="3" t="str">
        <f>'記入欄（成長の記録）'!E101</f>
        <v>視力、聴力検査を受けることができる。</v>
      </c>
      <c r="F104" s="42">
        <f t="shared" si="14"/>
        <v>13</v>
      </c>
      <c r="G104" s="42">
        <f t="shared" si="15"/>
        <v>12.11</v>
      </c>
      <c r="H104" s="42">
        <f t="shared" si="16"/>
        <v>4.07</v>
      </c>
      <c r="I104">
        <f t="shared" si="23"/>
        <v>3.9800000000000004</v>
      </c>
      <c r="J104">
        <f t="shared" si="24"/>
        <v>4</v>
      </c>
      <c r="K104">
        <f t="shared" si="25"/>
        <v>2.0000000000000004</v>
      </c>
      <c r="L104" s="35" t="s">
        <v>50</v>
      </c>
      <c r="M104">
        <f>IF('記入欄（成長の記録）'!F101="〇",1,0)</f>
        <v>0</v>
      </c>
      <c r="N104">
        <f>IF('記入欄（成長の記録）'!G101="〇",2,0)</f>
        <v>0</v>
      </c>
      <c r="O104">
        <f>IF('記入欄（成長の記録）'!H101="〇",3,0)</f>
        <v>0</v>
      </c>
      <c r="P104">
        <f t="shared" si="27"/>
        <v>0</v>
      </c>
      <c r="T104">
        <v>13</v>
      </c>
      <c r="U104">
        <v>0</v>
      </c>
      <c r="V104">
        <v>12</v>
      </c>
      <c r="W104">
        <v>11</v>
      </c>
      <c r="X104">
        <v>4</v>
      </c>
      <c r="Y104">
        <v>7</v>
      </c>
      <c r="Z104" s="3" t="s">
        <v>424</v>
      </c>
      <c r="AB104" t="str">
        <f t="shared" si="17"/>
        <v/>
      </c>
      <c r="AC104" t="str">
        <f t="shared" si="18"/>
        <v/>
      </c>
      <c r="AD104" t="str">
        <f t="shared" si="19"/>
        <v/>
      </c>
      <c r="AE104">
        <f t="shared" si="20"/>
        <v>0</v>
      </c>
      <c r="AF104">
        <f t="shared" si="21"/>
        <v>0</v>
      </c>
      <c r="AG104">
        <f t="shared" si="22"/>
        <v>0</v>
      </c>
    </row>
    <row r="105" spans="1:33" ht="36" x14ac:dyDescent="0.45">
      <c r="A105" s="75"/>
      <c r="B105" s="73" t="s">
        <v>218</v>
      </c>
      <c r="C105" s="27">
        <f>'記入欄（成長の記録）'!D102</f>
        <v>1</v>
      </c>
      <c r="D105" s="27">
        <f>'記入欄（成長の記録）'!A102</f>
        <v>100</v>
      </c>
      <c r="E105" s="3" t="str">
        <f>'記入欄（成長の記録）'!E102</f>
        <v>怪我や病気をしたことに気づくことができる。</v>
      </c>
      <c r="F105" s="42">
        <f t="shared" si="14"/>
        <v>10.039999999999999</v>
      </c>
      <c r="G105" s="42">
        <f t="shared" si="15"/>
        <v>9.08</v>
      </c>
      <c r="H105" s="42">
        <f t="shared" si="16"/>
        <v>4.07</v>
      </c>
      <c r="I105" t="e">
        <f>IF(OR(F105="",F105=0),"",F105-$AB$154)</f>
        <v>#DIV/0!</v>
      </c>
      <c r="J105" t="e">
        <f>IF(OR(G105="",G105=0),"",G105-$AC$154)</f>
        <v>#DIV/0!</v>
      </c>
      <c r="K105" t="e">
        <f>IF(OR(H105="",H105=0),"",H105-$AD$154)</f>
        <v>#DIV/0!</v>
      </c>
      <c r="L105" s="35" t="s">
        <v>50</v>
      </c>
      <c r="M105">
        <f>IF('記入欄（成長の記録）'!F102="〇",1,0)</f>
        <v>0</v>
      </c>
      <c r="N105">
        <f>IF('記入欄（成長の記録）'!G102="〇",2,0)</f>
        <v>0</v>
      </c>
      <c r="O105">
        <f>IF('記入欄（成長の記録）'!H102="〇",3,0)</f>
        <v>0</v>
      </c>
      <c r="P105">
        <f t="shared" si="27"/>
        <v>0</v>
      </c>
      <c r="Q105" t="str">
        <f>IF(P107&gt;2,D107,IF(P106&gt;2,D106,IF(P105&gt;2,D105,"a")))</f>
        <v>a</v>
      </c>
      <c r="R105">
        <f>IF(P105&lt;3,D105,IF(P106&lt;3,D106,IF(P107&lt;3,D107,"b")))</f>
        <v>100</v>
      </c>
      <c r="T105">
        <v>10</v>
      </c>
      <c r="U105">
        <v>4</v>
      </c>
      <c r="V105">
        <v>9</v>
      </c>
      <c r="W105">
        <v>8</v>
      </c>
      <c r="X105">
        <v>4</v>
      </c>
      <c r="Y105">
        <v>7</v>
      </c>
      <c r="Z105" s="3" t="s">
        <v>425</v>
      </c>
      <c r="AB105" t="str">
        <f t="shared" si="17"/>
        <v/>
      </c>
      <c r="AC105" t="str">
        <f t="shared" si="18"/>
        <v/>
      </c>
      <c r="AD105" t="str">
        <f t="shared" si="19"/>
        <v/>
      </c>
      <c r="AE105">
        <f t="shared" si="20"/>
        <v>0</v>
      </c>
      <c r="AF105">
        <f t="shared" si="21"/>
        <v>0</v>
      </c>
      <c r="AG105">
        <f t="shared" si="22"/>
        <v>0</v>
      </c>
    </row>
    <row r="106" spans="1:33" ht="36" x14ac:dyDescent="0.45">
      <c r="A106" s="75"/>
      <c r="B106" s="73"/>
      <c r="C106" s="27">
        <f>'記入欄（成長の記録）'!D103</f>
        <v>2</v>
      </c>
      <c r="D106" s="27">
        <f>'記入欄（成長の記録）'!A103</f>
        <v>101</v>
      </c>
      <c r="E106" s="3" t="str">
        <f>'記入欄（成長の記録）'!E103</f>
        <v>怪我や病気の時は人に伝えることができる。</v>
      </c>
      <c r="F106" s="42">
        <f t="shared" si="14"/>
        <v>12.02</v>
      </c>
      <c r="G106" s="42">
        <f t="shared" si="15"/>
        <v>12.04</v>
      </c>
      <c r="H106" s="42">
        <f t="shared" si="16"/>
        <v>3.11</v>
      </c>
      <c r="I106">
        <f t="shared" si="23"/>
        <v>1.9800000000000004</v>
      </c>
      <c r="J106">
        <f t="shared" si="24"/>
        <v>2.9599999999999991</v>
      </c>
      <c r="K106">
        <f t="shared" si="25"/>
        <v>-0.96000000000000041</v>
      </c>
      <c r="L106" s="35" t="s">
        <v>50</v>
      </c>
      <c r="M106">
        <f>IF('記入欄（成長の記録）'!F103="〇",1,0)</f>
        <v>0</v>
      </c>
      <c r="N106">
        <f>IF('記入欄（成長の記録）'!G103="〇",2,0)</f>
        <v>0</v>
      </c>
      <c r="O106">
        <f>IF('記入欄（成長の記録）'!H103="〇",3,0)</f>
        <v>0</v>
      </c>
      <c r="P106">
        <f t="shared" si="27"/>
        <v>0</v>
      </c>
      <c r="T106">
        <v>12</v>
      </c>
      <c r="U106">
        <v>2</v>
      </c>
      <c r="V106">
        <v>12</v>
      </c>
      <c r="W106">
        <v>4</v>
      </c>
      <c r="X106">
        <v>3</v>
      </c>
      <c r="Y106">
        <v>11</v>
      </c>
      <c r="Z106" s="3" t="s">
        <v>425</v>
      </c>
      <c r="AB106" t="str">
        <f t="shared" si="17"/>
        <v/>
      </c>
      <c r="AC106" t="str">
        <f t="shared" si="18"/>
        <v/>
      </c>
      <c r="AD106" t="str">
        <f t="shared" si="19"/>
        <v/>
      </c>
      <c r="AE106">
        <f t="shared" si="20"/>
        <v>0</v>
      </c>
      <c r="AF106">
        <f t="shared" si="21"/>
        <v>0</v>
      </c>
      <c r="AG106">
        <f t="shared" si="22"/>
        <v>0</v>
      </c>
    </row>
    <row r="107" spans="1:33" ht="36" x14ac:dyDescent="0.45">
      <c r="A107" s="75"/>
      <c r="B107" s="73"/>
      <c r="C107" s="27">
        <f>'記入欄（成長の記録）'!D104</f>
        <v>3</v>
      </c>
      <c r="D107" s="27">
        <f>'記入欄（成長の記録）'!A104</f>
        <v>102</v>
      </c>
      <c r="E107" s="3" t="str">
        <f>'記入欄（成長の記録）'!E104</f>
        <v>怪我や病気の時、手当てを受けることができる。</v>
      </c>
      <c r="F107" s="42">
        <f t="shared" si="14"/>
        <v>13.11</v>
      </c>
      <c r="G107" s="42">
        <f t="shared" si="15"/>
        <v>12.07</v>
      </c>
      <c r="H107" s="42">
        <f t="shared" si="16"/>
        <v>2.11</v>
      </c>
      <c r="I107">
        <f t="shared" si="23"/>
        <v>1.0899999999999999</v>
      </c>
      <c r="J107">
        <f t="shared" si="24"/>
        <v>3.0000000000001137E-2</v>
      </c>
      <c r="K107">
        <f t="shared" si="25"/>
        <v>-1</v>
      </c>
      <c r="L107" s="35" t="s">
        <v>50</v>
      </c>
      <c r="M107">
        <f>IF('記入欄（成長の記録）'!F104="〇",1,0)</f>
        <v>0</v>
      </c>
      <c r="N107">
        <f>IF('記入欄（成長の記録）'!G104="〇",2,0)</f>
        <v>0</v>
      </c>
      <c r="O107">
        <f>IF('記入欄（成長の記録）'!H104="〇",3,0)</f>
        <v>0</v>
      </c>
      <c r="P107">
        <f t="shared" si="27"/>
        <v>0</v>
      </c>
      <c r="T107">
        <v>13</v>
      </c>
      <c r="U107">
        <v>11</v>
      </c>
      <c r="V107">
        <v>12</v>
      </c>
      <c r="W107">
        <v>7</v>
      </c>
      <c r="X107">
        <v>2</v>
      </c>
      <c r="Y107">
        <v>11</v>
      </c>
      <c r="Z107" s="3" t="s">
        <v>426</v>
      </c>
      <c r="AB107" t="str">
        <f t="shared" si="17"/>
        <v/>
      </c>
      <c r="AC107" t="str">
        <f t="shared" si="18"/>
        <v/>
      </c>
      <c r="AD107" t="str">
        <f t="shared" si="19"/>
        <v/>
      </c>
      <c r="AE107">
        <f t="shared" si="20"/>
        <v>0</v>
      </c>
      <c r="AF107">
        <f t="shared" si="21"/>
        <v>0</v>
      </c>
      <c r="AG107">
        <f t="shared" si="22"/>
        <v>0</v>
      </c>
    </row>
    <row r="108" spans="1:33" ht="36" x14ac:dyDescent="0.45">
      <c r="A108" s="75"/>
      <c r="B108" s="33" t="s">
        <v>222</v>
      </c>
      <c r="C108" s="27">
        <f>'記入欄（成長の記録）'!D105</f>
        <v>1</v>
      </c>
      <c r="D108" s="27">
        <f>'記入欄（成長の記録）'!A105</f>
        <v>103</v>
      </c>
      <c r="E108" s="3" t="str">
        <f>'記入欄（成長の記録）'!E105</f>
        <v>疲れた時には、適当に休養をとり、過労にならないように注意できる。</v>
      </c>
      <c r="F108" s="42">
        <f t="shared" si="14"/>
        <v>15.03</v>
      </c>
      <c r="G108" s="42">
        <f t="shared" si="15"/>
        <v>13.08</v>
      </c>
      <c r="H108" s="42">
        <f t="shared" si="16"/>
        <v>5.04</v>
      </c>
      <c r="I108" t="e">
        <f>IF(OR(F108="",F108=0),"",F108-$AB$154)</f>
        <v>#DIV/0!</v>
      </c>
      <c r="J108" t="e">
        <f>IF(OR(G108="",G108=0),"",G108-$AC$154)</f>
        <v>#DIV/0!</v>
      </c>
      <c r="K108" t="e">
        <f>IF(OR(H108="",H108=0),"",H108-$AD$154)</f>
        <v>#DIV/0!</v>
      </c>
      <c r="L108" s="35" t="s">
        <v>50</v>
      </c>
      <c r="M108">
        <f>IF('記入欄（成長の記録）'!F105="〇",1,0)</f>
        <v>0</v>
      </c>
      <c r="N108">
        <f>IF('記入欄（成長の記録）'!G105="〇",2,0)</f>
        <v>0</v>
      </c>
      <c r="O108">
        <f>IF('記入欄（成長の記録）'!H105="〇",3,0)</f>
        <v>0</v>
      </c>
      <c r="P108">
        <f t="shared" si="27"/>
        <v>0</v>
      </c>
      <c r="Q108" t="str">
        <f>IF(P108&gt;2,D108,"a")</f>
        <v>a</v>
      </c>
      <c r="R108">
        <f>IF(P108&lt;3,D108,"b")</f>
        <v>103</v>
      </c>
      <c r="T108">
        <v>15</v>
      </c>
      <c r="U108">
        <v>3</v>
      </c>
      <c r="V108">
        <v>13</v>
      </c>
      <c r="W108">
        <v>8</v>
      </c>
      <c r="X108">
        <v>5</v>
      </c>
      <c r="Y108">
        <v>4</v>
      </c>
      <c r="Z108" s="3" t="s">
        <v>426</v>
      </c>
      <c r="AB108" t="str">
        <f t="shared" si="17"/>
        <v/>
      </c>
      <c r="AC108" t="str">
        <f t="shared" si="18"/>
        <v/>
      </c>
      <c r="AD108" t="str">
        <f t="shared" si="19"/>
        <v/>
      </c>
      <c r="AE108">
        <f t="shared" si="20"/>
        <v>0</v>
      </c>
      <c r="AF108">
        <f t="shared" si="21"/>
        <v>0</v>
      </c>
      <c r="AG108">
        <f t="shared" si="22"/>
        <v>0</v>
      </c>
    </row>
    <row r="109" spans="1:33" x14ac:dyDescent="0.45">
      <c r="A109" s="75"/>
      <c r="B109" s="73" t="s">
        <v>223</v>
      </c>
      <c r="C109" s="27">
        <f>'記入欄（成長の記録）'!D106</f>
        <v>1</v>
      </c>
      <c r="D109" s="27">
        <f>'記入欄（成長の記録）'!A106</f>
        <v>104</v>
      </c>
      <c r="E109" s="3" t="str">
        <f>'記入欄（成長の記録）'!E106</f>
        <v>一日三回歯が磨ける。</v>
      </c>
      <c r="F109" s="42">
        <f t="shared" si="14"/>
        <v>12.05</v>
      </c>
      <c r="G109" s="42">
        <f t="shared" si="15"/>
        <v>13.01</v>
      </c>
      <c r="H109" s="42">
        <f t="shared" si="16"/>
        <v>11.11</v>
      </c>
      <c r="I109" t="e">
        <f>IF(OR(F109="",F109=0),"",F109-$AB$154)</f>
        <v>#DIV/0!</v>
      </c>
      <c r="J109" t="e">
        <f>IF(OR(G109="",G109=0),"",G109-$AC$154)</f>
        <v>#DIV/0!</v>
      </c>
      <c r="K109" t="e">
        <f>IF(OR(H109="",H109=0),"",H109-$AD$154)</f>
        <v>#DIV/0!</v>
      </c>
      <c r="L109" s="35" t="s">
        <v>53</v>
      </c>
      <c r="M109">
        <f>IF('記入欄（成長の記録）'!F106="〇",1,0)</f>
        <v>0</v>
      </c>
      <c r="N109">
        <f>IF('記入欄（成長の記録）'!G106="〇",2,0)</f>
        <v>0</v>
      </c>
      <c r="O109">
        <f>IF('記入欄（成長の記録）'!H106="〇",3,0)</f>
        <v>0</v>
      </c>
      <c r="P109">
        <f t="shared" si="27"/>
        <v>0</v>
      </c>
      <c r="Q109" t="str">
        <f>IF(P111&gt;2,D111,IF(P110&gt;2,D110,IF(P109&gt;2,D109,"a")))</f>
        <v>a</v>
      </c>
      <c r="R109">
        <f>IF(P109&lt;3,D109,IF(P110&lt;3,D110,IF(P111&lt;3,D111,"b")))</f>
        <v>104</v>
      </c>
      <c r="T109">
        <v>12</v>
      </c>
      <c r="U109">
        <v>5</v>
      </c>
      <c r="V109">
        <v>13</v>
      </c>
      <c r="W109">
        <v>1</v>
      </c>
      <c r="X109">
        <v>11</v>
      </c>
      <c r="Y109">
        <v>11</v>
      </c>
      <c r="Z109" s="3" t="s">
        <v>427</v>
      </c>
      <c r="AB109" t="str">
        <f t="shared" si="17"/>
        <v/>
      </c>
      <c r="AC109" t="str">
        <f t="shared" si="18"/>
        <v/>
      </c>
      <c r="AD109" t="str">
        <f t="shared" si="19"/>
        <v/>
      </c>
      <c r="AE109">
        <f t="shared" si="20"/>
        <v>0</v>
      </c>
      <c r="AF109">
        <f t="shared" si="21"/>
        <v>0</v>
      </c>
      <c r="AG109">
        <f t="shared" si="22"/>
        <v>0</v>
      </c>
    </row>
    <row r="110" spans="1:33" x14ac:dyDescent="0.45">
      <c r="A110" s="75"/>
      <c r="B110" s="73"/>
      <c r="C110" s="27">
        <f>'記入欄（成長の記録）'!D107</f>
        <v>2</v>
      </c>
      <c r="D110" s="27">
        <f>'記入欄（成長の記録）'!A107</f>
        <v>105</v>
      </c>
      <c r="E110" s="3" t="str">
        <f>'記入欄（成長の記録）'!E107</f>
        <v>虫歯の治療が受けられる。</v>
      </c>
      <c r="F110" s="42">
        <f t="shared" si="14"/>
        <v>13.03</v>
      </c>
      <c r="G110" s="42">
        <f t="shared" si="15"/>
        <v>12.09</v>
      </c>
      <c r="H110" s="42">
        <f t="shared" si="16"/>
        <v>5.04</v>
      </c>
      <c r="I110">
        <f t="shared" si="23"/>
        <v>0.97999999999999865</v>
      </c>
      <c r="J110">
        <f t="shared" si="24"/>
        <v>-0.91999999999999993</v>
      </c>
      <c r="K110">
        <f t="shared" si="25"/>
        <v>-6.0699999999999994</v>
      </c>
      <c r="L110" s="35" t="s">
        <v>50</v>
      </c>
      <c r="M110">
        <f>IF('記入欄（成長の記録）'!F107="〇",1,0)</f>
        <v>0</v>
      </c>
      <c r="N110">
        <f>IF('記入欄（成長の記録）'!G107="〇",2,0)</f>
        <v>0</v>
      </c>
      <c r="O110">
        <f>IF('記入欄（成長の記録）'!H107="〇",3,0)</f>
        <v>0</v>
      </c>
      <c r="P110">
        <f t="shared" si="27"/>
        <v>0</v>
      </c>
      <c r="T110">
        <v>13</v>
      </c>
      <c r="U110">
        <v>3</v>
      </c>
      <c r="V110">
        <v>12</v>
      </c>
      <c r="W110">
        <v>9</v>
      </c>
      <c r="X110">
        <v>5</v>
      </c>
      <c r="Y110">
        <v>4</v>
      </c>
      <c r="Z110" s="3" t="s">
        <v>425</v>
      </c>
      <c r="AB110" t="str">
        <f t="shared" si="17"/>
        <v/>
      </c>
      <c r="AC110" t="str">
        <f t="shared" si="18"/>
        <v/>
      </c>
      <c r="AD110" t="str">
        <f t="shared" si="19"/>
        <v/>
      </c>
      <c r="AE110">
        <f t="shared" si="20"/>
        <v>0</v>
      </c>
      <c r="AF110">
        <f t="shared" si="21"/>
        <v>0</v>
      </c>
      <c r="AG110">
        <f t="shared" si="22"/>
        <v>0</v>
      </c>
    </row>
    <row r="111" spans="1:33" x14ac:dyDescent="0.45">
      <c r="A111" s="75"/>
      <c r="B111" s="73"/>
      <c r="C111" s="27">
        <f>'記入欄（成長の記録）'!D108</f>
        <v>3</v>
      </c>
      <c r="D111" s="27">
        <f>'記入欄（成長の記録）'!A108</f>
        <v>106</v>
      </c>
      <c r="E111" s="3" t="str">
        <f>'記入欄（成長の記録）'!E108</f>
        <v>歯を正しく磨ける。</v>
      </c>
      <c r="F111" s="42">
        <f t="shared" si="14"/>
        <v>15.04</v>
      </c>
      <c r="G111" s="42">
        <f t="shared" si="15"/>
        <v>13.03</v>
      </c>
      <c r="H111" s="42">
        <f t="shared" si="16"/>
        <v>5.08</v>
      </c>
      <c r="I111">
        <f t="shared" si="23"/>
        <v>2.0099999999999998</v>
      </c>
      <c r="J111">
        <f t="shared" si="24"/>
        <v>0.9399999999999995</v>
      </c>
      <c r="K111">
        <f t="shared" si="25"/>
        <v>4.0000000000000036E-2</v>
      </c>
      <c r="L111" s="35" t="s">
        <v>50</v>
      </c>
      <c r="M111">
        <f>IF('記入欄（成長の記録）'!F108="〇",1,0)</f>
        <v>0</v>
      </c>
      <c r="N111">
        <f>IF('記入欄（成長の記録）'!G108="〇",2,0)</f>
        <v>0</v>
      </c>
      <c r="O111">
        <f>IF('記入欄（成長の記録）'!H108="〇",3,0)</f>
        <v>0</v>
      </c>
      <c r="P111">
        <f t="shared" si="27"/>
        <v>0</v>
      </c>
      <c r="T111">
        <v>15</v>
      </c>
      <c r="U111">
        <v>4</v>
      </c>
      <c r="V111">
        <v>13</v>
      </c>
      <c r="W111">
        <v>3</v>
      </c>
      <c r="X111">
        <v>5</v>
      </c>
      <c r="Y111">
        <v>8</v>
      </c>
      <c r="Z111" s="3" t="s">
        <v>424</v>
      </c>
      <c r="AB111" t="str">
        <f t="shared" si="17"/>
        <v/>
      </c>
      <c r="AC111" t="str">
        <f t="shared" si="18"/>
        <v/>
      </c>
      <c r="AD111" t="str">
        <f t="shared" si="19"/>
        <v/>
      </c>
      <c r="AE111">
        <f t="shared" si="20"/>
        <v>0</v>
      </c>
      <c r="AF111">
        <f t="shared" si="21"/>
        <v>0</v>
      </c>
      <c r="AG111">
        <f t="shared" si="22"/>
        <v>0</v>
      </c>
    </row>
    <row r="112" spans="1:33" x14ac:dyDescent="0.45">
      <c r="A112" s="75"/>
      <c r="B112" s="73" t="s">
        <v>227</v>
      </c>
      <c r="C112" s="27">
        <f>'記入欄（成長の記録）'!D109</f>
        <v>1</v>
      </c>
      <c r="D112" s="27">
        <f>'記入欄（成長の記録）'!A109</f>
        <v>107</v>
      </c>
      <c r="E112" s="3" t="str">
        <f>'記入欄（成長の記録）'!E109</f>
        <v>初潮、精通についての理解ができる。</v>
      </c>
      <c r="F112" s="42">
        <f t="shared" si="14"/>
        <v>13</v>
      </c>
      <c r="G112" s="42">
        <f t="shared" si="15"/>
        <v>12.03</v>
      </c>
      <c r="H112" s="42">
        <f t="shared" si="16"/>
        <v>10.07</v>
      </c>
      <c r="I112" t="e">
        <f>IF(OR(F112="",F112=0),"",F112-$AB$154)</f>
        <v>#DIV/0!</v>
      </c>
      <c r="J112" t="e">
        <f>IF(OR(G112="",G112=0),"",G112-$AC$154)</f>
        <v>#DIV/0!</v>
      </c>
      <c r="K112" t="e">
        <f>IF(OR(H112="",H112=0),"",H112-$AD$154)</f>
        <v>#DIV/0!</v>
      </c>
      <c r="L112" s="35" t="s">
        <v>50</v>
      </c>
      <c r="M112">
        <f>IF('記入欄（成長の記録）'!F109="〇",1,0)</f>
        <v>0</v>
      </c>
      <c r="N112">
        <f>IF('記入欄（成長の記録）'!G109="〇",2,0)</f>
        <v>0</v>
      </c>
      <c r="O112">
        <f>IF('記入欄（成長の記録）'!H109="〇",3,0)</f>
        <v>0</v>
      </c>
      <c r="P112">
        <f t="shared" si="27"/>
        <v>0</v>
      </c>
      <c r="Q112" t="str">
        <f>IF(P113&gt;2,D113,IF(P112&gt;2,D112,"a"))</f>
        <v>a</v>
      </c>
      <c r="R112">
        <f>IF(P112&lt;3,D112,IF(P113&lt;3,D113,"b"))</f>
        <v>107</v>
      </c>
      <c r="T112">
        <v>13</v>
      </c>
      <c r="U112">
        <v>0</v>
      </c>
      <c r="V112">
        <v>12</v>
      </c>
      <c r="W112">
        <v>3</v>
      </c>
      <c r="X112">
        <v>10</v>
      </c>
      <c r="Y112">
        <v>7</v>
      </c>
      <c r="Z112" s="3" t="s">
        <v>428</v>
      </c>
      <c r="AB112" t="str">
        <f t="shared" si="17"/>
        <v/>
      </c>
      <c r="AC112" t="str">
        <f t="shared" si="18"/>
        <v/>
      </c>
      <c r="AD112" t="str">
        <f t="shared" si="19"/>
        <v/>
      </c>
      <c r="AE112">
        <f t="shared" si="20"/>
        <v>0</v>
      </c>
      <c r="AF112">
        <f t="shared" si="21"/>
        <v>0</v>
      </c>
      <c r="AG112">
        <f t="shared" si="22"/>
        <v>0</v>
      </c>
    </row>
    <row r="113" spans="1:33" x14ac:dyDescent="0.45">
      <c r="A113" s="75"/>
      <c r="B113" s="73"/>
      <c r="C113" s="27">
        <f>'記入欄（成長の記録）'!D110</f>
        <v>2</v>
      </c>
      <c r="D113" s="27">
        <f>'記入欄（成長の記録）'!A110</f>
        <v>108</v>
      </c>
      <c r="E113" s="3" t="str">
        <f>'記入欄（成長の記録）'!E110</f>
        <v>初潮・精通についての処理がわかる。</v>
      </c>
      <c r="F113" s="42">
        <f t="shared" si="14"/>
        <v>15.01</v>
      </c>
      <c r="G113" s="42">
        <f t="shared" si="15"/>
        <v>12.03</v>
      </c>
      <c r="H113" s="42">
        <f t="shared" si="16"/>
        <v>11.1</v>
      </c>
      <c r="I113">
        <f t="shared" si="23"/>
        <v>2.0099999999999998</v>
      </c>
      <c r="J113">
        <f t="shared" si="24"/>
        <v>0</v>
      </c>
      <c r="K113">
        <f t="shared" si="25"/>
        <v>1.0299999999999994</v>
      </c>
      <c r="L113" s="35" t="s">
        <v>50</v>
      </c>
      <c r="M113">
        <f>IF('記入欄（成長の記録）'!F110="〇",1,0)</f>
        <v>0</v>
      </c>
      <c r="N113">
        <f>IF('記入欄（成長の記録）'!G110="〇",2,0)</f>
        <v>0</v>
      </c>
      <c r="O113">
        <f>IF('記入欄（成長の記録）'!H110="〇",3,0)</f>
        <v>0</v>
      </c>
      <c r="P113">
        <f t="shared" si="27"/>
        <v>0</v>
      </c>
      <c r="T113">
        <v>15</v>
      </c>
      <c r="U113">
        <v>1</v>
      </c>
      <c r="V113">
        <v>12</v>
      </c>
      <c r="W113">
        <v>3</v>
      </c>
      <c r="X113">
        <v>11</v>
      </c>
      <c r="Y113">
        <v>10</v>
      </c>
      <c r="Z113" s="3" t="s">
        <v>428</v>
      </c>
      <c r="AB113" t="str">
        <f t="shared" si="17"/>
        <v/>
      </c>
      <c r="AC113" t="str">
        <f t="shared" si="18"/>
        <v/>
      </c>
      <c r="AD113" t="str">
        <f t="shared" si="19"/>
        <v/>
      </c>
      <c r="AE113">
        <f t="shared" si="20"/>
        <v>0</v>
      </c>
      <c r="AF113">
        <f t="shared" si="21"/>
        <v>0</v>
      </c>
      <c r="AG113">
        <f t="shared" si="22"/>
        <v>0</v>
      </c>
    </row>
    <row r="114" spans="1:33" x14ac:dyDescent="0.45">
      <c r="A114" s="72" t="s">
        <v>230</v>
      </c>
      <c r="B114" s="73" t="s">
        <v>231</v>
      </c>
      <c r="C114" s="27">
        <f>'記入欄（成長の記録）'!D111</f>
        <v>1</v>
      </c>
      <c r="D114" s="27">
        <f>'記入欄（成長の記録）'!A111</f>
        <v>109</v>
      </c>
      <c r="E114" s="3" t="str">
        <f>'記入欄（成長の記録）'!E111</f>
        <v>規則正しく食事をとることができる。</v>
      </c>
      <c r="F114" s="42" t="str">
        <f t="shared" si="14"/>
        <v/>
      </c>
      <c r="G114" s="42" t="str">
        <f t="shared" si="15"/>
        <v/>
      </c>
      <c r="H114" s="42">
        <f t="shared" si="16"/>
        <v>4.07</v>
      </c>
      <c r="I114" t="str">
        <f>IF(OR(F114="",F114=0),"",F114-$AB$154)</f>
        <v/>
      </c>
      <c r="J114" t="str">
        <f>IF(OR(G114="",G114=0),"",G114-$AC$154)</f>
        <v/>
      </c>
      <c r="K114" t="e">
        <f>IF(OR(H114="",H114=0),"",H114-$AD$154)</f>
        <v>#DIV/0!</v>
      </c>
      <c r="L114" s="35" t="s">
        <v>53</v>
      </c>
      <c r="M114">
        <f>IF('記入欄（成長の記録）'!F111="〇",1,0)</f>
        <v>0</v>
      </c>
      <c r="N114">
        <f>IF('記入欄（成長の記録）'!G111="〇",2,0)</f>
        <v>0</v>
      </c>
      <c r="O114">
        <f>IF('記入欄（成長の記録）'!H111="〇",3,0)</f>
        <v>0</v>
      </c>
      <c r="P114">
        <f t="shared" si="27"/>
        <v>0</v>
      </c>
      <c r="Q114" t="str">
        <f>IF(P116&gt;2,D116,IF(P115&gt;2,D115,IF(P114&gt;2,D114,"a")))</f>
        <v>a</v>
      </c>
      <c r="R114">
        <f>IF(P114&lt;3,D114,IF(P115&lt;3,D115,IF(P116&lt;3,D116,"b")))</f>
        <v>109</v>
      </c>
      <c r="X114">
        <v>4</v>
      </c>
      <c r="Y114">
        <v>7</v>
      </c>
      <c r="Z114" s="3" t="s">
        <v>427</v>
      </c>
      <c r="AB114" t="str">
        <f t="shared" si="17"/>
        <v/>
      </c>
      <c r="AC114" t="str">
        <f t="shared" si="18"/>
        <v/>
      </c>
      <c r="AD114" t="str">
        <f t="shared" si="19"/>
        <v/>
      </c>
      <c r="AE114">
        <f t="shared" si="20"/>
        <v>0</v>
      </c>
      <c r="AF114">
        <f t="shared" si="21"/>
        <v>0</v>
      </c>
      <c r="AG114">
        <f t="shared" si="22"/>
        <v>0</v>
      </c>
    </row>
    <row r="115" spans="1:33" ht="36" x14ac:dyDescent="0.45">
      <c r="A115" s="72"/>
      <c r="B115" s="73"/>
      <c r="C115" s="27">
        <f>'記入欄（成長の記録）'!D112</f>
        <v>2</v>
      </c>
      <c r="D115" s="27">
        <f>'記入欄（成長の記録）'!A112</f>
        <v>110</v>
      </c>
      <c r="E115" s="3" t="str">
        <f>'記入欄（成長の記録）'!E112</f>
        <v>身だしなみを整えていられる。</v>
      </c>
      <c r="F115" s="42" t="str">
        <f t="shared" si="14"/>
        <v/>
      </c>
      <c r="G115" s="42" t="str">
        <f t="shared" si="15"/>
        <v/>
      </c>
      <c r="H115" s="42">
        <f t="shared" si="16"/>
        <v>5.04</v>
      </c>
      <c r="I115" t="str">
        <f t="shared" si="23"/>
        <v/>
      </c>
      <c r="J115" t="str">
        <f t="shared" si="24"/>
        <v/>
      </c>
      <c r="K115">
        <f t="shared" si="25"/>
        <v>0.96999999999999975</v>
      </c>
      <c r="L115" s="35" t="s">
        <v>380</v>
      </c>
      <c r="M115">
        <f>IF('記入欄（成長の記録）'!F112="〇",1,0)</f>
        <v>0</v>
      </c>
      <c r="N115">
        <f>IF('記入欄（成長の記録）'!G112="〇",2,0)</f>
        <v>0</v>
      </c>
      <c r="O115">
        <f>IF('記入欄（成長の記録）'!H112="〇",3,0)</f>
        <v>0</v>
      </c>
      <c r="P115">
        <f t="shared" si="27"/>
        <v>0</v>
      </c>
      <c r="X115">
        <v>5</v>
      </c>
      <c r="Y115">
        <v>4</v>
      </c>
      <c r="Z115" s="3" t="s">
        <v>429</v>
      </c>
      <c r="AB115" t="str">
        <f t="shared" si="17"/>
        <v/>
      </c>
      <c r="AC115" t="str">
        <f t="shared" si="18"/>
        <v/>
      </c>
      <c r="AD115" t="str">
        <f t="shared" si="19"/>
        <v/>
      </c>
      <c r="AE115">
        <f t="shared" si="20"/>
        <v>0</v>
      </c>
      <c r="AF115">
        <f t="shared" si="21"/>
        <v>0</v>
      </c>
      <c r="AG115">
        <f t="shared" si="22"/>
        <v>0</v>
      </c>
    </row>
    <row r="116" spans="1:33" ht="36" x14ac:dyDescent="0.45">
      <c r="A116" s="72"/>
      <c r="B116" s="73"/>
      <c r="C116" s="27">
        <f>'記入欄（成長の記録）'!D113</f>
        <v>3</v>
      </c>
      <c r="D116" s="27">
        <f>'記入欄（成長の記録）'!A113</f>
        <v>111</v>
      </c>
      <c r="E116" s="3" t="str">
        <f>'記入欄（成長の記録）'!E113</f>
        <v>金銭管理ができる。</v>
      </c>
      <c r="F116" s="42" t="str">
        <f t="shared" si="14"/>
        <v/>
      </c>
      <c r="G116" s="42" t="str">
        <f t="shared" si="15"/>
        <v/>
      </c>
      <c r="H116" s="42">
        <f t="shared" si="16"/>
        <v>7.11</v>
      </c>
      <c r="I116" t="str">
        <f t="shared" si="23"/>
        <v/>
      </c>
      <c r="J116" t="str">
        <f t="shared" si="24"/>
        <v/>
      </c>
      <c r="K116">
        <f t="shared" si="25"/>
        <v>2.0700000000000003</v>
      </c>
      <c r="L116" s="35" t="s">
        <v>380</v>
      </c>
      <c r="M116">
        <f>IF('記入欄（成長の記録）'!F113="〇",1,0)</f>
        <v>0</v>
      </c>
      <c r="N116">
        <f>IF('記入欄（成長の記録）'!G113="〇",2,0)</f>
        <v>0</v>
      </c>
      <c r="O116">
        <f>IF('記入欄（成長の記録）'!H113="〇",3,0)</f>
        <v>0</v>
      </c>
      <c r="P116">
        <f t="shared" si="27"/>
        <v>0</v>
      </c>
      <c r="X116">
        <v>7</v>
      </c>
      <c r="Y116">
        <v>11</v>
      </c>
      <c r="Z116" s="3" t="s">
        <v>430</v>
      </c>
      <c r="AB116" t="str">
        <f t="shared" si="17"/>
        <v/>
      </c>
      <c r="AC116" t="str">
        <f t="shared" si="18"/>
        <v/>
      </c>
      <c r="AD116" t="str">
        <f t="shared" si="19"/>
        <v/>
      </c>
      <c r="AE116">
        <f t="shared" si="20"/>
        <v>0</v>
      </c>
      <c r="AF116">
        <f t="shared" si="21"/>
        <v>0</v>
      </c>
      <c r="AG116">
        <f t="shared" si="22"/>
        <v>0</v>
      </c>
    </row>
    <row r="117" spans="1:33" x14ac:dyDescent="0.45">
      <c r="A117" s="72"/>
      <c r="B117" s="73" t="s">
        <v>235</v>
      </c>
      <c r="C117" s="27">
        <f>'記入欄（成長の記録）'!D114</f>
        <v>1</v>
      </c>
      <c r="D117" s="27">
        <f>'記入欄（成長の記録）'!A114</f>
        <v>112</v>
      </c>
      <c r="E117" s="3" t="str">
        <f>'記入欄（成長の記録）'!E114</f>
        <v>感情が安定している。</v>
      </c>
      <c r="F117" s="42" t="str">
        <f t="shared" si="14"/>
        <v/>
      </c>
      <c r="G117" s="42" t="str">
        <f t="shared" si="15"/>
        <v/>
      </c>
      <c r="H117" s="42">
        <f t="shared" si="16"/>
        <v>6.08</v>
      </c>
      <c r="I117" t="str">
        <f>IF(OR(F117="",F117=0),"",F117-$AB$154)</f>
        <v/>
      </c>
      <c r="J117" t="str">
        <f>IF(OR(G117="",G117=0),"",G117-$AC$154)</f>
        <v/>
      </c>
      <c r="K117" t="e">
        <f>IF(OR(H117="",H117=0),"",H117-$AD$154)</f>
        <v>#DIV/0!</v>
      </c>
      <c r="L117" s="35" t="s">
        <v>391</v>
      </c>
      <c r="M117">
        <f>IF('記入欄（成長の記録）'!F114="〇",1,0)</f>
        <v>0</v>
      </c>
      <c r="N117">
        <f>IF('記入欄（成長の記録）'!G114="〇",2,0)</f>
        <v>0</v>
      </c>
      <c r="O117">
        <f>IF('記入欄（成長の記録）'!H114="〇",3,0)</f>
        <v>0</v>
      </c>
      <c r="P117">
        <f t="shared" si="27"/>
        <v>0</v>
      </c>
      <c r="Q117" t="str">
        <f>IF(P119&gt;2,D119,IF(P118&gt;2,D118,IF(P117&gt;2,D117,"a")))</f>
        <v>a</v>
      </c>
      <c r="R117">
        <f>IF(P117&lt;3,D117,IF(P118&lt;3,D118,IF(P119&lt;3,D119,"b")))</f>
        <v>112</v>
      </c>
      <c r="X117">
        <v>6</v>
      </c>
      <c r="Y117">
        <v>8</v>
      </c>
      <c r="Z117" s="3" t="s">
        <v>431</v>
      </c>
      <c r="AB117" t="str">
        <f t="shared" si="17"/>
        <v/>
      </c>
      <c r="AC117" t="str">
        <f t="shared" si="18"/>
        <v/>
      </c>
      <c r="AD117" t="str">
        <f t="shared" si="19"/>
        <v/>
      </c>
      <c r="AE117">
        <f t="shared" si="20"/>
        <v>0</v>
      </c>
      <c r="AF117">
        <f t="shared" si="21"/>
        <v>0</v>
      </c>
      <c r="AG117">
        <f t="shared" si="22"/>
        <v>0</v>
      </c>
    </row>
    <row r="118" spans="1:33" ht="36" x14ac:dyDescent="0.45">
      <c r="A118" s="72"/>
      <c r="B118" s="73"/>
      <c r="C118" s="27">
        <f>'記入欄（成長の記録）'!D115</f>
        <v>2</v>
      </c>
      <c r="D118" s="27">
        <f>'記入欄（成長の記録）'!A115</f>
        <v>113</v>
      </c>
      <c r="E118" s="3" t="str">
        <f>'記入欄（成長の記録）'!E115</f>
        <v>特定の人とだけでなく、誰とでも共同して仕事ができる。</v>
      </c>
      <c r="F118" s="42" t="str">
        <f t="shared" si="14"/>
        <v/>
      </c>
      <c r="G118" s="42" t="str">
        <f t="shared" si="15"/>
        <v/>
      </c>
      <c r="H118" s="42">
        <f t="shared" si="16"/>
        <v>6.08</v>
      </c>
      <c r="I118" t="str">
        <f t="shared" si="23"/>
        <v/>
      </c>
      <c r="J118" t="str">
        <f t="shared" si="24"/>
        <v/>
      </c>
      <c r="K118">
        <f t="shared" si="25"/>
        <v>0</v>
      </c>
      <c r="L118" s="35" t="s">
        <v>391</v>
      </c>
      <c r="M118">
        <f>IF('記入欄（成長の記録）'!F115="〇",1,0)</f>
        <v>0</v>
      </c>
      <c r="N118">
        <f>IF('記入欄（成長の記録）'!G115="〇",2,0)</f>
        <v>0</v>
      </c>
      <c r="O118">
        <f>IF('記入欄（成長の記録）'!H115="〇",3,0)</f>
        <v>0</v>
      </c>
      <c r="P118">
        <f t="shared" si="27"/>
        <v>0</v>
      </c>
      <c r="X118">
        <v>6</v>
      </c>
      <c r="Y118">
        <v>8</v>
      </c>
      <c r="Z118" s="3" t="s">
        <v>432</v>
      </c>
      <c r="AB118" t="str">
        <f t="shared" si="17"/>
        <v/>
      </c>
      <c r="AC118" t="str">
        <f t="shared" si="18"/>
        <v/>
      </c>
      <c r="AD118" t="str">
        <f t="shared" si="19"/>
        <v/>
      </c>
      <c r="AE118">
        <f t="shared" si="20"/>
        <v>0</v>
      </c>
      <c r="AF118">
        <f t="shared" si="21"/>
        <v>0</v>
      </c>
      <c r="AG118">
        <f t="shared" si="22"/>
        <v>0</v>
      </c>
    </row>
    <row r="119" spans="1:33" x14ac:dyDescent="0.45">
      <c r="A119" s="72"/>
      <c r="B119" s="73"/>
      <c r="C119" s="27">
        <f>'記入欄（成長の記録）'!D116</f>
        <v>3</v>
      </c>
      <c r="D119" s="27">
        <f>'記入欄（成長の記録）'!A116</f>
        <v>114</v>
      </c>
      <c r="E119" s="3" t="str">
        <f>'記入欄（成長の記録）'!E116</f>
        <v>相手や場に応じた言葉遣いができる。</v>
      </c>
      <c r="F119" s="42" t="str">
        <f t="shared" si="14"/>
        <v/>
      </c>
      <c r="G119" s="42" t="str">
        <f t="shared" si="15"/>
        <v/>
      </c>
      <c r="H119" s="42">
        <f t="shared" si="16"/>
        <v>7.05</v>
      </c>
      <c r="I119" t="str">
        <f t="shared" si="23"/>
        <v/>
      </c>
      <c r="J119" t="str">
        <f t="shared" si="24"/>
        <v/>
      </c>
      <c r="K119">
        <f t="shared" si="25"/>
        <v>0.96999999999999975</v>
      </c>
      <c r="L119" s="35" t="s">
        <v>391</v>
      </c>
      <c r="M119">
        <f>IF('記入欄（成長の記録）'!F116="〇",1,0)</f>
        <v>0</v>
      </c>
      <c r="N119">
        <f>IF('記入欄（成長の記録）'!G116="〇",2,0)</f>
        <v>0</v>
      </c>
      <c r="O119">
        <f>IF('記入欄（成長の記録）'!H116="〇",3,0)</f>
        <v>0</v>
      </c>
      <c r="P119">
        <f t="shared" si="27"/>
        <v>0</v>
      </c>
      <c r="X119">
        <v>7</v>
      </c>
      <c r="Y119">
        <v>5</v>
      </c>
      <c r="Z119" s="3" t="s">
        <v>433</v>
      </c>
      <c r="AB119" t="str">
        <f t="shared" si="17"/>
        <v/>
      </c>
      <c r="AC119" t="str">
        <f t="shared" si="18"/>
        <v/>
      </c>
      <c r="AD119" t="str">
        <f t="shared" si="19"/>
        <v/>
      </c>
      <c r="AE119">
        <f t="shared" si="20"/>
        <v>0</v>
      </c>
      <c r="AF119">
        <f t="shared" si="21"/>
        <v>0</v>
      </c>
      <c r="AG119">
        <f t="shared" si="22"/>
        <v>0</v>
      </c>
    </row>
    <row r="120" spans="1:33" ht="36" x14ac:dyDescent="0.45">
      <c r="A120" s="72"/>
      <c r="B120" s="73" t="s">
        <v>239</v>
      </c>
      <c r="C120" s="27">
        <f>'記入欄（成長の記録）'!D117</f>
        <v>1</v>
      </c>
      <c r="D120" s="27">
        <f>'記入欄（成長の記録）'!A117</f>
        <v>115</v>
      </c>
      <c r="E120" s="3" t="str">
        <f>'記入欄（成長の記録）'!E117</f>
        <v>作業意欲が強い。</v>
      </c>
      <c r="F120" s="42" t="str">
        <f t="shared" si="14"/>
        <v/>
      </c>
      <c r="G120" s="42" t="str">
        <f t="shared" si="15"/>
        <v/>
      </c>
      <c r="H120" s="42">
        <f t="shared" si="16"/>
        <v>7.01</v>
      </c>
      <c r="I120" t="str">
        <f>IF(OR(F120="",F120=0),"",F120-$AB$154)</f>
        <v/>
      </c>
      <c r="J120" t="str">
        <f>IF(OR(G120="",G120=0),"",G120-$AC$154)</f>
        <v/>
      </c>
      <c r="K120" t="e">
        <f>IF(OR(H120="",H120=0),"",H120-$AD$154)</f>
        <v>#DIV/0!</v>
      </c>
      <c r="L120" s="35" t="s">
        <v>381</v>
      </c>
      <c r="M120">
        <f>IF('記入欄（成長の記録）'!F117="〇",1,0)</f>
        <v>0</v>
      </c>
      <c r="N120">
        <f>IF('記入欄（成長の記録）'!G117="〇",2,0)</f>
        <v>0</v>
      </c>
      <c r="O120">
        <f>IF('記入欄（成長の記録）'!H117="〇",3,0)</f>
        <v>0</v>
      </c>
      <c r="P120">
        <f t="shared" si="27"/>
        <v>0</v>
      </c>
      <c r="Q120" t="str">
        <f>IF(P122&gt;2,D122,IF(P121&gt;2,D121,IF(P120&gt;2,D120,"a")))</f>
        <v>a</v>
      </c>
      <c r="R120">
        <f>IF(P120&lt;3,D120,IF(P121&lt;3,D121,IF(P122&lt;3,D122,"b")))</f>
        <v>115</v>
      </c>
      <c r="X120">
        <v>7</v>
      </c>
      <c r="Y120">
        <v>1</v>
      </c>
      <c r="Z120" s="3" t="s">
        <v>434</v>
      </c>
      <c r="AB120" t="str">
        <f t="shared" si="17"/>
        <v/>
      </c>
      <c r="AC120" t="str">
        <f t="shared" si="18"/>
        <v/>
      </c>
      <c r="AD120" t="str">
        <f t="shared" si="19"/>
        <v/>
      </c>
      <c r="AE120">
        <f t="shared" si="20"/>
        <v>0</v>
      </c>
      <c r="AF120">
        <f t="shared" si="21"/>
        <v>0</v>
      </c>
      <c r="AG120">
        <f t="shared" si="22"/>
        <v>0</v>
      </c>
    </row>
    <row r="121" spans="1:33" ht="36" x14ac:dyDescent="0.45">
      <c r="A121" s="72"/>
      <c r="B121" s="73"/>
      <c r="C121" s="27">
        <f>'記入欄（成長の記録）'!D118</f>
        <v>2</v>
      </c>
      <c r="D121" s="27">
        <f>'記入欄（成長の記録）'!A118</f>
        <v>116</v>
      </c>
      <c r="E121" s="3" t="str">
        <f>'記入欄（成長の記録）'!E118</f>
        <v>仕事の報告ができる。</v>
      </c>
      <c r="F121" s="42" t="str">
        <f t="shared" si="14"/>
        <v/>
      </c>
      <c r="G121" s="42" t="str">
        <f t="shared" si="15"/>
        <v/>
      </c>
      <c r="H121" s="42">
        <f t="shared" si="16"/>
        <v>7.08</v>
      </c>
      <c r="I121" t="str">
        <f t="shared" si="23"/>
        <v/>
      </c>
      <c r="J121" t="str">
        <f t="shared" si="24"/>
        <v/>
      </c>
      <c r="K121">
        <f t="shared" si="25"/>
        <v>7.0000000000000284E-2</v>
      </c>
      <c r="L121" s="35" t="s">
        <v>381</v>
      </c>
      <c r="M121">
        <f>IF('記入欄（成長の記録）'!F118="〇",1,0)</f>
        <v>0</v>
      </c>
      <c r="N121">
        <f>IF('記入欄（成長の記録）'!G118="〇",2,0)</f>
        <v>0</v>
      </c>
      <c r="O121">
        <f>IF('記入欄（成長の記録）'!H118="〇",3,0)</f>
        <v>0</v>
      </c>
      <c r="P121">
        <f t="shared" si="27"/>
        <v>0</v>
      </c>
      <c r="X121">
        <v>7</v>
      </c>
      <c r="Y121">
        <v>8</v>
      </c>
      <c r="Z121" s="3" t="s">
        <v>435</v>
      </c>
      <c r="AB121" t="str">
        <f t="shared" si="17"/>
        <v/>
      </c>
      <c r="AC121" t="str">
        <f t="shared" si="18"/>
        <v/>
      </c>
      <c r="AD121" t="str">
        <f t="shared" si="19"/>
        <v/>
      </c>
      <c r="AE121">
        <f t="shared" si="20"/>
        <v>0</v>
      </c>
      <c r="AF121">
        <f t="shared" si="21"/>
        <v>0</v>
      </c>
      <c r="AG121">
        <f t="shared" si="22"/>
        <v>0</v>
      </c>
    </row>
    <row r="122" spans="1:33" ht="36" x14ac:dyDescent="0.45">
      <c r="A122" s="72"/>
      <c r="B122" s="73"/>
      <c r="C122" s="27">
        <f>'記入欄（成長の記録）'!D119</f>
        <v>3</v>
      </c>
      <c r="D122" s="27">
        <f>'記入欄（成長の記録）'!A119</f>
        <v>117</v>
      </c>
      <c r="E122" s="3" t="str">
        <f>'記入欄（成長の記録）'!E119</f>
        <v>指示系統が理解できている。</v>
      </c>
      <c r="F122" s="42" t="str">
        <f t="shared" si="14"/>
        <v/>
      </c>
      <c r="G122" s="42" t="str">
        <f t="shared" si="15"/>
        <v/>
      </c>
      <c r="H122" s="42">
        <f t="shared" si="16"/>
        <v>6.08</v>
      </c>
      <c r="I122" t="str">
        <f t="shared" si="23"/>
        <v/>
      </c>
      <c r="J122" t="str">
        <f t="shared" si="24"/>
        <v/>
      </c>
      <c r="K122">
        <f t="shared" si="25"/>
        <v>-1</v>
      </c>
      <c r="L122" s="35" t="s">
        <v>381</v>
      </c>
      <c r="M122">
        <f>IF('記入欄（成長の記録）'!F119="〇",1,0)</f>
        <v>0</v>
      </c>
      <c r="N122">
        <f>IF('記入欄（成長の記録）'!G119="〇",2,0)</f>
        <v>0</v>
      </c>
      <c r="O122">
        <f>IF('記入欄（成長の記録）'!H119="〇",3,0)</f>
        <v>0</v>
      </c>
      <c r="P122">
        <f t="shared" si="27"/>
        <v>0</v>
      </c>
      <c r="X122">
        <v>6</v>
      </c>
      <c r="Y122">
        <v>8</v>
      </c>
      <c r="Z122" s="3" t="s">
        <v>435</v>
      </c>
      <c r="AB122" t="str">
        <f t="shared" si="17"/>
        <v/>
      </c>
      <c r="AC122" t="str">
        <f t="shared" si="18"/>
        <v/>
      </c>
      <c r="AD122" t="str">
        <f t="shared" si="19"/>
        <v/>
      </c>
      <c r="AE122">
        <f t="shared" si="20"/>
        <v>0</v>
      </c>
      <c r="AF122">
        <f t="shared" si="21"/>
        <v>0</v>
      </c>
      <c r="AG122">
        <f t="shared" si="22"/>
        <v>0</v>
      </c>
    </row>
    <row r="123" spans="1:33" ht="36" x14ac:dyDescent="0.45">
      <c r="A123" s="72"/>
      <c r="B123" s="73" t="s">
        <v>243</v>
      </c>
      <c r="C123" s="27">
        <f>'記入欄（成長の記録）'!D120</f>
        <v>1</v>
      </c>
      <c r="D123" s="27">
        <f>'記入欄（成長の記録）'!A120</f>
        <v>118</v>
      </c>
      <c r="E123" s="3" t="str">
        <f>'記入欄（成長の記録）'!E120</f>
        <v>積極的に作業に取り組む。</v>
      </c>
      <c r="F123" s="42" t="str">
        <f t="shared" si="14"/>
        <v/>
      </c>
      <c r="G123" s="42" t="str">
        <f t="shared" si="15"/>
        <v/>
      </c>
      <c r="H123" s="42">
        <f t="shared" si="16"/>
        <v>7.08</v>
      </c>
      <c r="I123" t="str">
        <f>IF(OR(F123="",F123=0),"",F123-$AB$154)</f>
        <v/>
      </c>
      <c r="J123" t="str">
        <f>IF(OR(G123="",G123=0),"",G123-$AC$154)</f>
        <v/>
      </c>
      <c r="K123" t="e">
        <f>IF(OR(H123="",H123=0),"",H123-$AD$154)</f>
        <v>#DIV/0!</v>
      </c>
      <c r="L123" s="35" t="s">
        <v>381</v>
      </c>
      <c r="M123">
        <f>IF('記入欄（成長の記録）'!F120="〇",1,0)</f>
        <v>0</v>
      </c>
      <c r="N123">
        <f>IF('記入欄（成長の記録）'!G120="〇",2,0)</f>
        <v>0</v>
      </c>
      <c r="O123">
        <f>IF('記入欄（成長の記録）'!H120="〇",3,0)</f>
        <v>0</v>
      </c>
      <c r="P123">
        <f t="shared" si="27"/>
        <v>0</v>
      </c>
      <c r="Q123" t="str">
        <f>IF(P125&gt;2,D125,IF(P124&gt;2,D124,IF(P123&gt;2,D123,"a")))</f>
        <v>a</v>
      </c>
      <c r="R123">
        <f>IF(P123&lt;3,D123,IF(P124&lt;3,D124,IF(P125&lt;3,D125,"b")))</f>
        <v>118</v>
      </c>
      <c r="X123">
        <v>7</v>
      </c>
      <c r="Y123">
        <v>8</v>
      </c>
      <c r="Z123" s="3" t="s">
        <v>435</v>
      </c>
      <c r="AB123" t="str">
        <f t="shared" si="17"/>
        <v/>
      </c>
      <c r="AC123" t="str">
        <f t="shared" si="18"/>
        <v/>
      </c>
      <c r="AD123" t="str">
        <f t="shared" si="19"/>
        <v/>
      </c>
      <c r="AE123">
        <f t="shared" si="20"/>
        <v>0</v>
      </c>
      <c r="AF123">
        <f t="shared" si="21"/>
        <v>0</v>
      </c>
      <c r="AG123">
        <f t="shared" si="22"/>
        <v>0</v>
      </c>
    </row>
    <row r="124" spans="1:33" ht="36" x14ac:dyDescent="0.45">
      <c r="A124" s="72"/>
      <c r="B124" s="73"/>
      <c r="C124" s="27">
        <f>'記入欄（成長の記録）'!D121</f>
        <v>2</v>
      </c>
      <c r="D124" s="27">
        <f>'記入欄（成長の記録）'!A121</f>
        <v>119</v>
      </c>
      <c r="E124" s="3" t="str">
        <f>'記入欄（成長の記録）'!E121</f>
        <v>期待されている速度で仕事ができる。</v>
      </c>
      <c r="F124" s="42" t="str">
        <f t="shared" si="14"/>
        <v/>
      </c>
      <c r="G124" s="42" t="str">
        <f t="shared" si="15"/>
        <v/>
      </c>
      <c r="H124" s="42">
        <f t="shared" si="16"/>
        <v>7.08</v>
      </c>
      <c r="I124" t="str">
        <f t="shared" si="23"/>
        <v/>
      </c>
      <c r="J124" t="str">
        <f t="shared" si="24"/>
        <v/>
      </c>
      <c r="K124">
        <f t="shared" si="25"/>
        <v>0</v>
      </c>
      <c r="L124" s="35" t="s">
        <v>381</v>
      </c>
      <c r="M124">
        <f>IF('記入欄（成長の記録）'!F121="〇",1,0)</f>
        <v>0</v>
      </c>
      <c r="N124">
        <f>IF('記入欄（成長の記録）'!G121="〇",2,0)</f>
        <v>0</v>
      </c>
      <c r="O124">
        <f>IF('記入欄（成長の記録）'!H121="〇",3,0)</f>
        <v>0</v>
      </c>
      <c r="P124">
        <f t="shared" si="27"/>
        <v>0</v>
      </c>
      <c r="X124">
        <v>7</v>
      </c>
      <c r="Y124">
        <v>8</v>
      </c>
      <c r="Z124" s="3" t="s">
        <v>435</v>
      </c>
      <c r="AB124" t="str">
        <f t="shared" si="17"/>
        <v/>
      </c>
      <c r="AC124" t="str">
        <f t="shared" si="18"/>
        <v/>
      </c>
      <c r="AD124" t="str">
        <f t="shared" si="19"/>
        <v/>
      </c>
      <c r="AE124">
        <f t="shared" si="20"/>
        <v>0</v>
      </c>
      <c r="AF124">
        <f t="shared" si="21"/>
        <v>0</v>
      </c>
      <c r="AG124">
        <f t="shared" si="22"/>
        <v>0</v>
      </c>
    </row>
    <row r="125" spans="1:33" ht="36" x14ac:dyDescent="0.45">
      <c r="A125" s="72"/>
      <c r="B125" s="73"/>
      <c r="C125" s="27">
        <f>'記入欄（成長の記録）'!D122</f>
        <v>3</v>
      </c>
      <c r="D125" s="27">
        <f>'記入欄（成長の記録）'!A122</f>
        <v>120</v>
      </c>
      <c r="E125" s="3" t="str">
        <f>'記入欄（成長の記録）'!E122</f>
        <v>作業環境の変化に対応できる。</v>
      </c>
      <c r="F125" s="42" t="str">
        <f t="shared" si="14"/>
        <v/>
      </c>
      <c r="G125" s="42" t="str">
        <f t="shared" si="15"/>
        <v/>
      </c>
      <c r="H125" s="42">
        <f t="shared" si="16"/>
        <v>7.08</v>
      </c>
      <c r="I125" t="str">
        <f t="shared" si="23"/>
        <v/>
      </c>
      <c r="J125" t="str">
        <f t="shared" si="24"/>
        <v/>
      </c>
      <c r="K125">
        <f>IF(OR(H124="",H124=0),"",IF(H125="","",H125-H124))</f>
        <v>0</v>
      </c>
      <c r="L125" s="35" t="s">
        <v>381</v>
      </c>
      <c r="M125">
        <f>IF('記入欄（成長の記録）'!F122="〇",1,0)</f>
        <v>0</v>
      </c>
      <c r="N125">
        <f>IF('記入欄（成長の記録）'!G122="〇",2,0)</f>
        <v>0</v>
      </c>
      <c r="O125">
        <f>IF('記入欄（成長の記録）'!H122="〇",3,0)</f>
        <v>0</v>
      </c>
      <c r="P125">
        <f t="shared" si="27"/>
        <v>0</v>
      </c>
      <c r="X125">
        <v>7</v>
      </c>
      <c r="Y125">
        <v>8</v>
      </c>
      <c r="Z125" s="3" t="s">
        <v>435</v>
      </c>
      <c r="AB125" t="str">
        <f t="shared" si="17"/>
        <v/>
      </c>
      <c r="AC125" t="str">
        <f t="shared" si="18"/>
        <v/>
      </c>
      <c r="AD125" t="str">
        <f t="shared" si="19"/>
        <v/>
      </c>
      <c r="AE125">
        <f t="shared" si="20"/>
        <v>0</v>
      </c>
      <c r="AF125">
        <f t="shared" si="21"/>
        <v>0</v>
      </c>
      <c r="AG125">
        <f t="shared" si="22"/>
        <v>0</v>
      </c>
    </row>
    <row r="126" spans="1:33" ht="36" x14ac:dyDescent="0.45">
      <c r="A126" s="72"/>
      <c r="B126" s="73" t="s">
        <v>247</v>
      </c>
      <c r="C126" s="27">
        <f>'記入欄（成長の記録）'!D123</f>
        <v>1</v>
      </c>
      <c r="D126" s="27">
        <f>'記入欄（成長の記録）'!A123</f>
        <v>121</v>
      </c>
      <c r="E126" s="3" t="str">
        <f>'記入欄（成長の記録）'!E123</f>
        <v>重さを計ったり、個数をそろえたりすることができる。</v>
      </c>
      <c r="F126" s="42" t="str">
        <f t="shared" si="14"/>
        <v/>
      </c>
      <c r="G126" s="42" t="str">
        <f t="shared" si="15"/>
        <v/>
      </c>
      <c r="H126" s="42">
        <f t="shared" si="16"/>
        <v>7.01</v>
      </c>
      <c r="I126" t="str">
        <f>IF(OR(F126="",F126=0),"",F126-$AB$154)</f>
        <v/>
      </c>
      <c r="J126" t="str">
        <f>IF(OR(G126="",G126=0),"",G126-$AC$154)</f>
        <v/>
      </c>
      <c r="K126" t="e">
        <f>IF(OR(H126="",H126=0),"",H126-$AD$154)</f>
        <v>#DIV/0!</v>
      </c>
      <c r="L126" s="35" t="s">
        <v>52</v>
      </c>
      <c r="M126">
        <f>IF('記入欄（成長の記録）'!F123="〇",1,0)</f>
        <v>0</v>
      </c>
      <c r="N126">
        <f>IF('記入欄（成長の記録）'!G123="〇",2,0)</f>
        <v>0</v>
      </c>
      <c r="O126">
        <f>IF('記入欄（成長の記録）'!H123="〇",3,0)</f>
        <v>0</v>
      </c>
      <c r="P126">
        <f t="shared" si="27"/>
        <v>0</v>
      </c>
      <c r="Q126" t="str">
        <f>IF(P128&gt;2,D128,IF(P127&gt;2,D127,IF(P126&gt;2,D126,"a")))</f>
        <v>a</v>
      </c>
      <c r="R126">
        <f>IF(P126&lt;3,D126,IF(P127&lt;3,D127,IF(P128&lt;3,D128,"b")))</f>
        <v>121</v>
      </c>
      <c r="X126">
        <v>7</v>
      </c>
      <c r="Y126">
        <v>1</v>
      </c>
      <c r="Z126" s="3" t="s">
        <v>376</v>
      </c>
      <c r="AB126" t="str">
        <f t="shared" si="17"/>
        <v/>
      </c>
      <c r="AC126" t="str">
        <f t="shared" si="18"/>
        <v/>
      </c>
      <c r="AD126" t="str">
        <f t="shared" si="19"/>
        <v/>
      </c>
      <c r="AE126">
        <f t="shared" si="20"/>
        <v>0</v>
      </c>
      <c r="AF126">
        <f t="shared" si="21"/>
        <v>0</v>
      </c>
      <c r="AG126">
        <f t="shared" si="22"/>
        <v>0</v>
      </c>
    </row>
    <row r="127" spans="1:33" ht="36" x14ac:dyDescent="0.45">
      <c r="A127" s="72"/>
      <c r="B127" s="73"/>
      <c r="C127" s="27">
        <f>'記入欄（成長の記録）'!D124</f>
        <v>2</v>
      </c>
      <c r="D127" s="27">
        <f>'記入欄（成長の記録）'!A124</f>
        <v>122</v>
      </c>
      <c r="E127" s="3" t="str">
        <f>'記入欄（成長の記録）'!E124</f>
        <v>ひらがなや簡単な漢字の読み書きができる。</v>
      </c>
      <c r="F127" s="42" t="str">
        <f t="shared" si="14"/>
        <v/>
      </c>
      <c r="G127" s="42" t="str">
        <f t="shared" si="15"/>
        <v/>
      </c>
      <c r="H127" s="42">
        <f t="shared" si="16"/>
        <v>6.07</v>
      </c>
      <c r="I127" t="str">
        <f t="shared" si="23"/>
        <v/>
      </c>
      <c r="J127" t="str">
        <f t="shared" si="24"/>
        <v/>
      </c>
      <c r="K127">
        <f t="shared" si="25"/>
        <v>-0.9399999999999995</v>
      </c>
      <c r="L127" s="35" t="s">
        <v>64</v>
      </c>
      <c r="M127">
        <f>IF('記入欄（成長の記録）'!F124="〇",1,0)</f>
        <v>0</v>
      </c>
      <c r="N127">
        <f>IF('記入欄（成長の記録）'!G124="〇",2,0)</f>
        <v>0</v>
      </c>
      <c r="O127">
        <f>IF('記入欄（成長の記録）'!H124="〇",3,0)</f>
        <v>0</v>
      </c>
      <c r="P127">
        <f t="shared" si="27"/>
        <v>0</v>
      </c>
      <c r="X127">
        <v>6</v>
      </c>
      <c r="Y127">
        <v>7</v>
      </c>
      <c r="Z127" s="3" t="s">
        <v>436</v>
      </c>
      <c r="AB127" t="str">
        <f t="shared" si="17"/>
        <v/>
      </c>
      <c r="AC127" t="str">
        <f t="shared" si="18"/>
        <v/>
      </c>
      <c r="AD127" t="str">
        <f t="shared" si="19"/>
        <v/>
      </c>
      <c r="AE127">
        <f t="shared" si="20"/>
        <v>0</v>
      </c>
      <c r="AF127">
        <f t="shared" si="21"/>
        <v>0</v>
      </c>
      <c r="AG127">
        <f t="shared" si="22"/>
        <v>0</v>
      </c>
    </row>
    <row r="128" spans="1:33" x14ac:dyDescent="0.45">
      <c r="A128" s="72"/>
      <c r="B128" s="73"/>
      <c r="C128" s="27">
        <f>'記入欄（成長の記録）'!D125</f>
        <v>3</v>
      </c>
      <c r="D128" s="27">
        <f>'記入欄（成長の記録）'!A125</f>
        <v>123</v>
      </c>
      <c r="E128" s="3" t="str">
        <f>'記入欄（成長の記録）'!E125</f>
        <v>短文を正しく読み書きできる。</v>
      </c>
      <c r="F128" s="42" t="str">
        <f t="shared" si="14"/>
        <v/>
      </c>
      <c r="G128" s="42" t="str">
        <f t="shared" si="15"/>
        <v/>
      </c>
      <c r="H128" s="42">
        <f t="shared" si="16"/>
        <v>6.07</v>
      </c>
      <c r="I128" t="str">
        <f t="shared" si="23"/>
        <v/>
      </c>
      <c r="J128" t="str">
        <f t="shared" si="24"/>
        <v/>
      </c>
      <c r="K128">
        <f t="shared" si="25"/>
        <v>0</v>
      </c>
      <c r="L128" s="35" t="s">
        <v>64</v>
      </c>
      <c r="M128">
        <f>IF('記入欄（成長の記録）'!F125="〇",1,0)</f>
        <v>0</v>
      </c>
      <c r="N128">
        <f>IF('記入欄（成長の記録）'!G125="〇",2,0)</f>
        <v>0</v>
      </c>
      <c r="O128">
        <f>IF('記入欄（成長の記録）'!H125="〇",3,0)</f>
        <v>0</v>
      </c>
      <c r="P128">
        <f t="shared" si="27"/>
        <v>0</v>
      </c>
      <c r="X128">
        <v>6</v>
      </c>
      <c r="Y128">
        <v>7</v>
      </c>
      <c r="Z128" s="3" t="s">
        <v>437</v>
      </c>
      <c r="AB128" t="str">
        <f t="shared" si="17"/>
        <v/>
      </c>
      <c r="AC128" t="str">
        <f t="shared" si="18"/>
        <v/>
      </c>
      <c r="AD128" t="str">
        <f t="shared" si="19"/>
        <v/>
      </c>
      <c r="AE128">
        <f t="shared" si="20"/>
        <v>0</v>
      </c>
      <c r="AF128">
        <f t="shared" si="21"/>
        <v>0</v>
      </c>
      <c r="AG128">
        <f t="shared" si="22"/>
        <v>0</v>
      </c>
    </row>
    <row r="129" spans="1:33" x14ac:dyDescent="0.45">
      <c r="A129" s="72" t="s">
        <v>251</v>
      </c>
      <c r="B129" s="73" t="s">
        <v>252</v>
      </c>
      <c r="C129" s="27">
        <f>'記入欄（成長の記録）'!D126</f>
        <v>1</v>
      </c>
      <c r="D129" s="27">
        <f>'記入欄（成長の記録）'!A126</f>
        <v>124</v>
      </c>
      <c r="E129" s="3" t="str">
        <f>'記入欄（成長の記録）'!E126</f>
        <v>簡単な命令がわかる。</v>
      </c>
      <c r="F129" s="42" t="str">
        <f t="shared" si="14"/>
        <v/>
      </c>
      <c r="G129" s="42" t="str">
        <f t="shared" si="15"/>
        <v/>
      </c>
      <c r="H129" s="42">
        <f t="shared" si="16"/>
        <v>3.04</v>
      </c>
      <c r="I129" t="str">
        <f>IF(OR(F129="",F129=0),"",F129-$AB$154)</f>
        <v/>
      </c>
      <c r="J129" t="str">
        <f>IF(OR(G129="",G129=0),"",G129-$AC$154)</f>
        <v/>
      </c>
      <c r="K129" t="e">
        <f>IF(OR(H129="",H129=0),"",H129-$AD$154)</f>
        <v>#DIV/0!</v>
      </c>
      <c r="L129" s="35" t="s">
        <v>64</v>
      </c>
      <c r="M129">
        <f>IF('記入欄（成長の記録）'!F126="〇",1,0)</f>
        <v>0</v>
      </c>
      <c r="N129">
        <f>IF('記入欄（成長の記録）'!G126="〇",2,0)</f>
        <v>0</v>
      </c>
      <c r="O129">
        <f>IF('記入欄（成長の記録）'!H126="〇",3,0)</f>
        <v>0</v>
      </c>
      <c r="P129">
        <f t="shared" si="27"/>
        <v>0</v>
      </c>
      <c r="Q129" t="str">
        <f>IF(P131&gt;2,D131,IF(P130&gt;2,D130,IF(P129&gt;2,D129,"a")))</f>
        <v>a</v>
      </c>
      <c r="R129">
        <f>IF(P129&lt;3,D129,IF(P130&lt;3,D130,IF(P131&lt;3,D131,"b")))</f>
        <v>124</v>
      </c>
      <c r="X129">
        <v>3</v>
      </c>
      <c r="Y129">
        <v>4</v>
      </c>
      <c r="Z129" s="3" t="s">
        <v>438</v>
      </c>
      <c r="AB129" t="str">
        <f t="shared" si="17"/>
        <v/>
      </c>
      <c r="AC129" t="str">
        <f t="shared" si="18"/>
        <v/>
      </c>
      <c r="AD129" t="str">
        <f t="shared" si="19"/>
        <v/>
      </c>
      <c r="AE129">
        <f t="shared" si="20"/>
        <v>0</v>
      </c>
      <c r="AF129">
        <f t="shared" si="21"/>
        <v>0</v>
      </c>
      <c r="AG129">
        <f t="shared" si="22"/>
        <v>0</v>
      </c>
    </row>
    <row r="130" spans="1:33" ht="36" x14ac:dyDescent="0.45">
      <c r="A130" s="72"/>
      <c r="B130" s="73"/>
      <c r="C130" s="27">
        <f>'記入欄（成長の記録）'!D127</f>
        <v>2</v>
      </c>
      <c r="D130" s="27">
        <f>'記入欄（成長の記録）'!A127</f>
        <v>125</v>
      </c>
      <c r="E130" s="3" t="str">
        <f>'記入欄（成長の記録）'!E127</f>
        <v>見たり聞いたりしたことを自分から話すことができる。</v>
      </c>
      <c r="F130" s="42" t="str">
        <f t="shared" si="14"/>
        <v/>
      </c>
      <c r="G130" s="42" t="str">
        <f t="shared" si="15"/>
        <v/>
      </c>
      <c r="H130" s="42">
        <f t="shared" si="16"/>
        <v>4.07</v>
      </c>
      <c r="I130" t="str">
        <f t="shared" si="23"/>
        <v/>
      </c>
      <c r="J130" t="str">
        <f t="shared" si="24"/>
        <v/>
      </c>
      <c r="K130">
        <f t="shared" si="25"/>
        <v>1.0300000000000002</v>
      </c>
      <c r="L130" s="35" t="s">
        <v>64</v>
      </c>
      <c r="M130">
        <f>IF('記入欄（成長の記録）'!F127="〇",1,0)</f>
        <v>0</v>
      </c>
      <c r="N130">
        <f>IF('記入欄（成長の記録）'!G127="〇",2,0)</f>
        <v>0</v>
      </c>
      <c r="O130">
        <f>IF('記入欄（成長の記録）'!H127="〇",3,0)</f>
        <v>0</v>
      </c>
      <c r="P130">
        <f t="shared" si="27"/>
        <v>0</v>
      </c>
      <c r="X130">
        <v>4</v>
      </c>
      <c r="Y130">
        <v>7</v>
      </c>
      <c r="Z130" s="3" t="s">
        <v>440</v>
      </c>
      <c r="AB130" t="str">
        <f t="shared" si="17"/>
        <v/>
      </c>
      <c r="AC130" t="str">
        <f t="shared" si="18"/>
        <v/>
      </c>
      <c r="AD130" t="str">
        <f t="shared" si="19"/>
        <v/>
      </c>
      <c r="AE130">
        <f t="shared" si="20"/>
        <v>0</v>
      </c>
      <c r="AF130">
        <f t="shared" si="21"/>
        <v>0</v>
      </c>
      <c r="AG130">
        <f t="shared" si="22"/>
        <v>0</v>
      </c>
    </row>
    <row r="131" spans="1:33" x14ac:dyDescent="0.45">
      <c r="A131" s="72"/>
      <c r="B131" s="73"/>
      <c r="C131" s="27">
        <f>'記入欄（成長の記録）'!D128</f>
        <v>3</v>
      </c>
      <c r="D131" s="27">
        <f>'記入欄（成長の記録）'!A128</f>
        <v>126</v>
      </c>
      <c r="E131" s="3" t="str">
        <f>'記入欄（成長の記録）'!E128</f>
        <v>電話で簡単な応対ができる。</v>
      </c>
      <c r="F131" s="42" t="str">
        <f t="shared" si="14"/>
        <v/>
      </c>
      <c r="G131" s="42" t="str">
        <f t="shared" si="15"/>
        <v/>
      </c>
      <c r="H131" s="42">
        <f t="shared" si="16"/>
        <v>4.0999999999999996</v>
      </c>
      <c r="I131" t="str">
        <f t="shared" si="23"/>
        <v/>
      </c>
      <c r="J131" t="str">
        <f t="shared" si="24"/>
        <v/>
      </c>
      <c r="K131">
        <f t="shared" si="25"/>
        <v>2.9999999999999361E-2</v>
      </c>
      <c r="L131" s="35" t="s">
        <v>64</v>
      </c>
      <c r="M131">
        <f>IF('記入欄（成長の記録）'!F128="〇",1,0)</f>
        <v>0</v>
      </c>
      <c r="N131">
        <f>IF('記入欄（成長の記録）'!G128="〇",2,0)</f>
        <v>0</v>
      </c>
      <c r="O131">
        <f>IF('記入欄（成長の記録）'!H128="〇",3,0)</f>
        <v>0</v>
      </c>
      <c r="P131">
        <f t="shared" si="27"/>
        <v>0</v>
      </c>
      <c r="X131">
        <v>4</v>
      </c>
      <c r="Y131">
        <v>10</v>
      </c>
      <c r="Z131" s="3" t="s">
        <v>441</v>
      </c>
      <c r="AB131" t="str">
        <f t="shared" si="17"/>
        <v/>
      </c>
      <c r="AC131" t="str">
        <f t="shared" si="18"/>
        <v/>
      </c>
      <c r="AD131" t="str">
        <f t="shared" si="19"/>
        <v/>
      </c>
      <c r="AE131">
        <f t="shared" si="20"/>
        <v>0</v>
      </c>
      <c r="AF131">
        <f t="shared" si="21"/>
        <v>0</v>
      </c>
      <c r="AG131">
        <f t="shared" si="22"/>
        <v>0</v>
      </c>
    </row>
    <row r="132" spans="1:33" ht="36" x14ac:dyDescent="0.45">
      <c r="A132" s="72"/>
      <c r="B132" s="73" t="s">
        <v>256</v>
      </c>
      <c r="C132" s="27">
        <f>'記入欄（成長の記録）'!D129</f>
        <v>1</v>
      </c>
      <c r="D132" s="27">
        <f>'記入欄（成長の記録）'!A129</f>
        <v>127</v>
      </c>
      <c r="E132" s="3" t="str">
        <f>'記入欄（成長の記録）'!E129</f>
        <v>先生から家への伝言を伝えることができる。</v>
      </c>
      <c r="F132" s="42" t="str">
        <f t="shared" si="14"/>
        <v/>
      </c>
      <c r="G132" s="42" t="str">
        <f t="shared" si="15"/>
        <v/>
      </c>
      <c r="H132" s="42">
        <f t="shared" si="16"/>
        <v>4.0999999999999996</v>
      </c>
      <c r="I132" t="str">
        <f>IF(OR(F132="",F132=0),"",F132-$AB$154)</f>
        <v/>
      </c>
      <c r="J132" t="str">
        <f>IF(OR(G132="",G132=0),"",G132-$AC$154)</f>
        <v/>
      </c>
      <c r="K132" t="e">
        <f>IF(OR(H132="",H132=0),"",H132-$AD$154)</f>
        <v>#DIV/0!</v>
      </c>
      <c r="L132" s="35" t="s">
        <v>64</v>
      </c>
      <c r="M132">
        <f>IF('記入欄（成長の記録）'!F129="〇",1,0)</f>
        <v>0</v>
      </c>
      <c r="N132">
        <f>IF('記入欄（成長の記録）'!G129="〇",2,0)</f>
        <v>0</v>
      </c>
      <c r="O132">
        <f>IF('記入欄（成長の記録）'!H129="〇",3,0)</f>
        <v>0</v>
      </c>
      <c r="P132">
        <f t="shared" si="27"/>
        <v>0</v>
      </c>
      <c r="Q132" t="str">
        <f>IF(P134&gt;2,D134,IF(P133&gt;2,D133,IF(P132&gt;2,D132,"a")))</f>
        <v>a</v>
      </c>
      <c r="R132">
        <f>IF(P132&lt;3,D132,IF(P133&lt;3,D133,IF(P134&lt;3,D134,"b")))</f>
        <v>127</v>
      </c>
      <c r="X132">
        <v>4</v>
      </c>
      <c r="Y132">
        <v>10</v>
      </c>
      <c r="Z132" s="3" t="s">
        <v>439</v>
      </c>
      <c r="AB132" t="str">
        <f t="shared" si="17"/>
        <v/>
      </c>
      <c r="AC132" t="str">
        <f t="shared" si="18"/>
        <v/>
      </c>
      <c r="AD132" t="str">
        <f t="shared" si="19"/>
        <v/>
      </c>
      <c r="AE132">
        <f t="shared" si="20"/>
        <v>0</v>
      </c>
      <c r="AF132">
        <f t="shared" si="21"/>
        <v>0</v>
      </c>
      <c r="AG132">
        <f t="shared" si="22"/>
        <v>0</v>
      </c>
    </row>
    <row r="133" spans="1:33" ht="36" x14ac:dyDescent="0.45">
      <c r="A133" s="72"/>
      <c r="B133" s="73"/>
      <c r="C133" s="27">
        <f>'記入欄（成長の記録）'!D130</f>
        <v>2</v>
      </c>
      <c r="D133" s="27">
        <f>'記入欄（成長の記録）'!A130</f>
        <v>128</v>
      </c>
      <c r="E133" s="3" t="str">
        <f>'記入欄（成長の記録）'!E130</f>
        <v>目上の人に丁寧な言葉を使うことができる。</v>
      </c>
      <c r="F133" s="42" t="str">
        <f t="shared" si="14"/>
        <v/>
      </c>
      <c r="G133" s="42" t="str">
        <f t="shared" si="15"/>
        <v/>
      </c>
      <c r="H133" s="42">
        <f t="shared" si="16"/>
        <v>9.01</v>
      </c>
      <c r="I133" t="str">
        <f t="shared" si="23"/>
        <v/>
      </c>
      <c r="J133" t="str">
        <f t="shared" si="24"/>
        <v/>
      </c>
      <c r="K133">
        <f t="shared" si="25"/>
        <v>4.91</v>
      </c>
      <c r="L133" s="35" t="s">
        <v>64</v>
      </c>
      <c r="M133">
        <f>IF('記入欄（成長の記録）'!F130="〇",1,0)</f>
        <v>0</v>
      </c>
      <c r="N133">
        <f>IF('記入欄（成長の記録）'!G130="〇",2,0)</f>
        <v>0</v>
      </c>
      <c r="O133">
        <f>IF('記入欄（成長の記録）'!H130="〇",3,0)</f>
        <v>0</v>
      </c>
      <c r="P133">
        <f t="shared" si="27"/>
        <v>0</v>
      </c>
      <c r="X133">
        <v>9</v>
      </c>
      <c r="Y133">
        <v>1</v>
      </c>
      <c r="Z133" s="3" t="s">
        <v>439</v>
      </c>
      <c r="AB133" t="str">
        <f t="shared" si="17"/>
        <v/>
      </c>
      <c r="AC133" t="str">
        <f t="shared" si="18"/>
        <v/>
      </c>
      <c r="AD133" t="str">
        <f t="shared" si="19"/>
        <v/>
      </c>
      <c r="AE133">
        <f t="shared" si="20"/>
        <v>0</v>
      </c>
      <c r="AF133">
        <f t="shared" si="21"/>
        <v>0</v>
      </c>
      <c r="AG133">
        <f t="shared" si="22"/>
        <v>0</v>
      </c>
    </row>
    <row r="134" spans="1:33" ht="36" x14ac:dyDescent="0.45">
      <c r="A134" s="72"/>
      <c r="B134" s="73"/>
      <c r="C134" s="27">
        <f>'記入欄（成長の記録）'!D131</f>
        <v>3</v>
      </c>
      <c r="D134" s="27">
        <f>'記入欄（成長の記録）'!A131</f>
        <v>129</v>
      </c>
      <c r="E134" s="3" t="str">
        <f>'記入欄（成長の記録）'!E131</f>
        <v>相手の立場を考えて話すことができる。</v>
      </c>
      <c r="F134" s="42" t="str">
        <f t="shared" si="14"/>
        <v/>
      </c>
      <c r="G134" s="42" t="str">
        <f t="shared" si="15"/>
        <v/>
      </c>
      <c r="H134" s="42">
        <f t="shared" si="16"/>
        <v>7.11</v>
      </c>
      <c r="I134" t="str">
        <f t="shared" si="23"/>
        <v/>
      </c>
      <c r="J134" t="str">
        <f t="shared" si="24"/>
        <v/>
      </c>
      <c r="K134">
        <f t="shared" si="25"/>
        <v>-1.8999999999999995</v>
      </c>
      <c r="L134" s="35" t="s">
        <v>64</v>
      </c>
      <c r="M134">
        <f>IF('記入欄（成長の記録）'!F131="〇",1,0)</f>
        <v>0</v>
      </c>
      <c r="N134">
        <f>IF('記入欄（成長の記録）'!G131="〇",2,0)</f>
        <v>0</v>
      </c>
      <c r="O134">
        <f>IF('記入欄（成長の記録）'!H131="〇",3,0)</f>
        <v>0</v>
      </c>
      <c r="P134">
        <f t="shared" si="27"/>
        <v>0</v>
      </c>
      <c r="X134">
        <v>7</v>
      </c>
      <c r="Y134">
        <v>11</v>
      </c>
      <c r="Z134" s="3" t="s">
        <v>442</v>
      </c>
      <c r="AB134" t="str">
        <f t="shared" si="17"/>
        <v/>
      </c>
      <c r="AC134" t="str">
        <f t="shared" si="18"/>
        <v/>
      </c>
      <c r="AD134" t="str">
        <f t="shared" si="19"/>
        <v/>
      </c>
      <c r="AE134">
        <f t="shared" si="20"/>
        <v>0</v>
      </c>
      <c r="AF134">
        <f t="shared" si="21"/>
        <v>0</v>
      </c>
      <c r="AG134">
        <f t="shared" si="22"/>
        <v>0</v>
      </c>
    </row>
    <row r="135" spans="1:33" ht="36" x14ac:dyDescent="0.45">
      <c r="A135" s="72" t="s">
        <v>260</v>
      </c>
      <c r="B135" s="33" t="s">
        <v>261</v>
      </c>
      <c r="C135" s="27">
        <f>'記入欄（成長の記録）'!D132</f>
        <v>1</v>
      </c>
      <c r="D135" s="27">
        <f>'記入欄（成長の記録）'!A132</f>
        <v>130</v>
      </c>
      <c r="E135" s="3" t="str">
        <f>'記入欄（成長の記録）'!E132</f>
        <v>家庭でのイベントの開催を要求できる。</v>
      </c>
      <c r="F135" s="42" t="str">
        <f t="shared" ref="F135:F153" si="28">IF(T135+U135/100=0,"",T135+U135/100)</f>
        <v/>
      </c>
      <c r="G135" s="42" t="str">
        <f t="shared" ref="G135:G153" si="29">IF(V135+W135/100=0,"",V135+W135/100)</f>
        <v/>
      </c>
      <c r="H135" s="42" t="str">
        <f t="shared" ref="H135:H153" si="30">IF(X135+Y135/100=0,"",X135+Y135/100)</f>
        <v/>
      </c>
      <c r="I135" t="str">
        <f>IF(OR(F135="",F135=0),"",F135-$AB$154)</f>
        <v/>
      </c>
      <c r="J135" t="str">
        <f>IF(OR(G135="",G135=0),"",G135-$AC$154)</f>
        <v/>
      </c>
      <c r="K135" t="str">
        <f>IF(OR(H135="",H135=0),"",H135-$AD$154)</f>
        <v/>
      </c>
      <c r="L135" s="35" t="s">
        <v>380</v>
      </c>
      <c r="M135">
        <f>IF('記入欄（成長の記録）'!F132="〇",1,0)</f>
        <v>0</v>
      </c>
      <c r="N135">
        <f>IF('記入欄（成長の記録）'!G132="〇",2,0)</f>
        <v>0</v>
      </c>
      <c r="O135">
        <f>IF('記入欄（成長の記録）'!H132="〇",3,0)</f>
        <v>0</v>
      </c>
      <c r="P135">
        <f t="shared" si="27"/>
        <v>0</v>
      </c>
      <c r="Q135" t="str">
        <f>IF(P135&gt;2,D135,"a")</f>
        <v>a</v>
      </c>
      <c r="R135">
        <f>IF(P135&lt;3,D135,"b")</f>
        <v>130</v>
      </c>
      <c r="Z135" s="3" t="s">
        <v>443</v>
      </c>
      <c r="AB135" t="str">
        <f t="shared" ref="AB135:AB152" si="31">IF(O135=3,F135,"")</f>
        <v/>
      </c>
      <c r="AC135" t="str">
        <f t="shared" ref="AC135:AC152" si="32">IF(O135=3,G135,"")</f>
        <v/>
      </c>
      <c r="AD135" t="str">
        <f t="shared" ref="AD135:AD152" si="33">IF(O135=3,H135,"")</f>
        <v/>
      </c>
      <c r="AE135">
        <f t="shared" ref="AE135:AE153" si="34">IF(AB135="",0,1)</f>
        <v>0</v>
      </c>
      <c r="AF135">
        <f t="shared" ref="AF135:AF153" si="35">IF(AC135="",0,1)</f>
        <v>0</v>
      </c>
      <c r="AG135">
        <f t="shared" ref="AG135:AG153" si="36">IF(AD135="",0,1)</f>
        <v>0</v>
      </c>
    </row>
    <row r="136" spans="1:33" ht="36" x14ac:dyDescent="0.45">
      <c r="A136" s="72"/>
      <c r="B136" s="73" t="s">
        <v>263</v>
      </c>
      <c r="C136" s="27">
        <f>'記入欄（成長の記録）'!D133</f>
        <v>1</v>
      </c>
      <c r="D136" s="27">
        <f>'記入欄（成長の記録）'!A133</f>
        <v>131</v>
      </c>
      <c r="E136" s="3" t="str">
        <f>'記入欄（成長の記録）'!E133</f>
        <v>友達とのイベントの開催を提案できる。</v>
      </c>
      <c r="F136" s="42" t="str">
        <f t="shared" si="28"/>
        <v/>
      </c>
      <c r="G136" s="42" t="str">
        <f t="shared" si="29"/>
        <v/>
      </c>
      <c r="H136" s="42" t="str">
        <f t="shared" si="30"/>
        <v/>
      </c>
      <c r="I136" t="str">
        <f>IF(OR(F136="",F136=0),"",F136-$AB$154)</f>
        <v/>
      </c>
      <c r="J136" t="str">
        <f>IF(OR(G136="",G136=0),"",G136-$AC$154)</f>
        <v/>
      </c>
      <c r="K136" t="str">
        <f>IF(OR(H136="",H136=0),"",H136-$AD$154)</f>
        <v/>
      </c>
      <c r="L136" s="35" t="s">
        <v>380</v>
      </c>
      <c r="M136">
        <f>IF('記入欄（成長の記録）'!F133="〇",1,0)</f>
        <v>0</v>
      </c>
      <c r="N136">
        <f>IF('記入欄（成長の記録）'!G133="〇",2,0)</f>
        <v>0</v>
      </c>
      <c r="O136">
        <f>IF('記入欄（成長の記録）'!H133="〇",3,0)</f>
        <v>0</v>
      </c>
      <c r="P136">
        <f t="shared" si="27"/>
        <v>0</v>
      </c>
      <c r="Q136" t="str">
        <f>IF(P138&gt;2,D138,IF(P137&gt;2,D137,IF(P136&gt;2,D136,"a")))</f>
        <v>a</v>
      </c>
      <c r="R136">
        <f>IF(P136&lt;3,D136,IF(P137&lt;3,D137,IF(P138&lt;3,D138,"b")))</f>
        <v>131</v>
      </c>
      <c r="Z136" s="3" t="s">
        <v>443</v>
      </c>
      <c r="AB136" t="str">
        <f t="shared" si="31"/>
        <v/>
      </c>
      <c r="AC136" t="str">
        <f t="shared" si="32"/>
        <v/>
      </c>
      <c r="AD136" t="str">
        <f t="shared" si="33"/>
        <v/>
      </c>
      <c r="AE136">
        <f t="shared" si="34"/>
        <v>0</v>
      </c>
      <c r="AF136">
        <f t="shared" si="35"/>
        <v>0</v>
      </c>
      <c r="AG136">
        <f t="shared" si="36"/>
        <v>0</v>
      </c>
    </row>
    <row r="137" spans="1:33" ht="36" x14ac:dyDescent="0.45">
      <c r="A137" s="72"/>
      <c r="B137" s="73"/>
      <c r="C137" s="27">
        <f>'記入欄（成長の記録）'!D134</f>
        <v>2</v>
      </c>
      <c r="D137" s="27">
        <f>'記入欄（成長の記録）'!A134</f>
        <v>132</v>
      </c>
      <c r="E137" s="3" t="str">
        <f>'記入欄（成長の記録）'!E134</f>
        <v>自分が参加しやすい日時や場所を提案することができる。</v>
      </c>
      <c r="F137" s="42" t="str">
        <f t="shared" si="28"/>
        <v/>
      </c>
      <c r="G137" s="42" t="str">
        <f t="shared" si="29"/>
        <v/>
      </c>
      <c r="H137" s="42" t="str">
        <f t="shared" si="30"/>
        <v/>
      </c>
      <c r="I137" t="str">
        <f t="shared" ref="I137:I151" si="37">IF(OR(F136="",F136=0),"",IF(F137="","",F137-F136))</f>
        <v/>
      </c>
      <c r="J137" t="str">
        <f t="shared" ref="J137:J153" si="38">IF(OR(G136="",G136=0),"",IF(G137="","",G137-G136))</f>
        <v/>
      </c>
      <c r="K137" t="str">
        <f t="shared" ref="K137:K153" si="39">IF(OR(H136="",H136=0),"",IF(H137="","",H137-H136))</f>
        <v/>
      </c>
      <c r="L137" s="35" t="s">
        <v>380</v>
      </c>
      <c r="M137">
        <f>IF('記入欄（成長の記録）'!F134="〇",1,0)</f>
        <v>0</v>
      </c>
      <c r="N137">
        <f>IF('記入欄（成長の記録）'!G134="〇",2,0)</f>
        <v>0</v>
      </c>
      <c r="O137">
        <f>IF('記入欄（成長の記録）'!H134="〇",3,0)</f>
        <v>0</v>
      </c>
      <c r="P137">
        <f t="shared" si="27"/>
        <v>0</v>
      </c>
      <c r="Z137" s="3" t="s">
        <v>444</v>
      </c>
      <c r="AB137" t="str">
        <f t="shared" si="31"/>
        <v/>
      </c>
      <c r="AC137" t="str">
        <f t="shared" si="32"/>
        <v/>
      </c>
      <c r="AD137" t="str">
        <f t="shared" si="33"/>
        <v/>
      </c>
      <c r="AE137">
        <f t="shared" si="34"/>
        <v>0</v>
      </c>
      <c r="AF137">
        <f t="shared" si="35"/>
        <v>0</v>
      </c>
      <c r="AG137">
        <f t="shared" si="36"/>
        <v>0</v>
      </c>
    </row>
    <row r="138" spans="1:33" ht="36" x14ac:dyDescent="0.45">
      <c r="A138" s="72"/>
      <c r="B138" s="73"/>
      <c r="C138" s="27">
        <f>'記入欄（成長の記録）'!D135</f>
        <v>3</v>
      </c>
      <c r="D138" s="27">
        <f>'記入欄（成長の記録）'!A135</f>
        <v>133</v>
      </c>
      <c r="E138" s="3" t="str">
        <f>'記入欄（成長の記録）'!E135</f>
        <v>みんなが参加しやすい日時や場所を意見調整して決定できる。</v>
      </c>
      <c r="F138" s="42" t="str">
        <f t="shared" si="28"/>
        <v/>
      </c>
      <c r="G138" s="42" t="str">
        <f t="shared" si="29"/>
        <v/>
      </c>
      <c r="H138" s="42" t="str">
        <f t="shared" si="30"/>
        <v/>
      </c>
      <c r="I138" t="str">
        <f t="shared" si="37"/>
        <v/>
      </c>
      <c r="J138" t="str">
        <f t="shared" si="38"/>
        <v/>
      </c>
      <c r="K138" t="str">
        <f t="shared" si="39"/>
        <v/>
      </c>
      <c r="L138" s="35" t="s">
        <v>380</v>
      </c>
      <c r="M138">
        <f>IF('記入欄（成長の記録）'!F135="〇",1,0)</f>
        <v>0</v>
      </c>
      <c r="N138">
        <f>IF('記入欄（成長の記録）'!G135="〇",2,0)</f>
        <v>0</v>
      </c>
      <c r="O138">
        <f>IF('記入欄（成長の記録）'!H135="〇",3,0)</f>
        <v>0</v>
      </c>
      <c r="P138">
        <f t="shared" si="27"/>
        <v>0</v>
      </c>
      <c r="Z138" s="3" t="s">
        <v>445</v>
      </c>
      <c r="AB138" t="str">
        <f t="shared" si="31"/>
        <v/>
      </c>
      <c r="AC138" t="str">
        <f t="shared" si="32"/>
        <v/>
      </c>
      <c r="AD138" t="str">
        <f t="shared" si="33"/>
        <v/>
      </c>
      <c r="AE138">
        <f t="shared" si="34"/>
        <v>0</v>
      </c>
      <c r="AF138">
        <f t="shared" si="35"/>
        <v>0</v>
      </c>
      <c r="AG138">
        <f t="shared" si="36"/>
        <v>0</v>
      </c>
    </row>
    <row r="139" spans="1:33" ht="39.6" x14ac:dyDescent="0.45">
      <c r="A139" s="72"/>
      <c r="B139" s="34" t="s">
        <v>267</v>
      </c>
      <c r="C139" s="27">
        <f>'記入欄（成長の記録）'!D136</f>
        <v>1</v>
      </c>
      <c r="D139" s="27">
        <f>'記入欄（成長の記録）'!A136</f>
        <v>134</v>
      </c>
      <c r="E139" s="3" t="str">
        <f>'記入欄（成長の記録）'!E136</f>
        <v>一人でも活用することができる。</v>
      </c>
      <c r="F139" s="42" t="str">
        <f t="shared" si="28"/>
        <v/>
      </c>
      <c r="G139" s="42" t="str">
        <f t="shared" si="29"/>
        <v/>
      </c>
      <c r="H139" s="42" t="str">
        <f t="shared" si="30"/>
        <v/>
      </c>
      <c r="I139" t="str">
        <f>IF(OR(F139="",F139=0),"",F139-$AB$154)</f>
        <v/>
      </c>
      <c r="J139" t="str">
        <f>IF(OR(G139="",G139=0),"",G139-$AC$154)</f>
        <v/>
      </c>
      <c r="K139" t="str">
        <f>IF(OR(H139="",H139=0),"",H139-$AD$154)</f>
        <v/>
      </c>
      <c r="L139" s="35" t="s">
        <v>382</v>
      </c>
      <c r="M139">
        <f>IF('記入欄（成長の記録）'!F136="〇",1,0)</f>
        <v>0</v>
      </c>
      <c r="N139">
        <f>IF('記入欄（成長の記録）'!G136="〇",2,0)</f>
        <v>0</v>
      </c>
      <c r="O139">
        <f>IF('記入欄（成長の記録）'!H136="〇",3,0)</f>
        <v>0</v>
      </c>
      <c r="P139">
        <f t="shared" si="27"/>
        <v>0</v>
      </c>
      <c r="Q139" t="str">
        <f>IF(P139&gt;2,D139,"a")</f>
        <v>a</v>
      </c>
      <c r="R139">
        <f>IF(P139&lt;3,D139,"b")</f>
        <v>134</v>
      </c>
      <c r="Z139" s="3" t="s">
        <v>410</v>
      </c>
      <c r="AB139" t="str">
        <f t="shared" si="31"/>
        <v/>
      </c>
      <c r="AC139" t="str">
        <f t="shared" si="32"/>
        <v/>
      </c>
      <c r="AD139" t="str">
        <f t="shared" si="33"/>
        <v/>
      </c>
      <c r="AE139">
        <f t="shared" si="34"/>
        <v>0</v>
      </c>
      <c r="AF139">
        <f t="shared" si="35"/>
        <v>0</v>
      </c>
      <c r="AG139">
        <f t="shared" si="36"/>
        <v>0</v>
      </c>
    </row>
    <row r="140" spans="1:33" ht="36" x14ac:dyDescent="0.45">
      <c r="A140" s="72"/>
      <c r="B140" s="34" t="s">
        <v>269</v>
      </c>
      <c r="C140" s="27">
        <f>'記入欄（成長の記録）'!D137</f>
        <v>1</v>
      </c>
      <c r="D140" s="27">
        <f>'記入欄（成長の記録）'!A137</f>
        <v>135</v>
      </c>
      <c r="E140" s="3" t="str">
        <f>'記入欄（成長の記録）'!E137</f>
        <v>その場に応じたマナーを理解して一人でも活動できる。</v>
      </c>
      <c r="F140" s="42" t="str">
        <f t="shared" si="28"/>
        <v/>
      </c>
      <c r="G140" s="42" t="str">
        <f t="shared" si="29"/>
        <v/>
      </c>
      <c r="H140" s="42" t="str">
        <f t="shared" si="30"/>
        <v/>
      </c>
      <c r="I140" t="str">
        <f>IF(OR(F140="",F140=0),"",F140-$AB$154)</f>
        <v/>
      </c>
      <c r="J140" t="str">
        <f>IF(OR(G140="",G140=0),"",G140-$AC$154)</f>
        <v/>
      </c>
      <c r="K140" t="str">
        <f>IF(OR(H140="",H140=0),"",H140-$AD$154)</f>
        <v/>
      </c>
      <c r="L140" s="35" t="s">
        <v>382</v>
      </c>
      <c r="M140">
        <f>IF('記入欄（成長の記録）'!F137="〇",1,0)</f>
        <v>0</v>
      </c>
      <c r="N140">
        <f>IF('記入欄（成長の記録）'!G137="〇",2,0)</f>
        <v>0</v>
      </c>
      <c r="O140">
        <f>IF('記入欄（成長の記録）'!H137="〇",3,0)</f>
        <v>0</v>
      </c>
      <c r="P140">
        <f t="shared" si="27"/>
        <v>0</v>
      </c>
      <c r="Q140" t="str">
        <f>IF(P140&gt;2,D140,"a")</f>
        <v>a</v>
      </c>
      <c r="R140">
        <f>IF(P140&lt;3,D140,"b")</f>
        <v>135</v>
      </c>
      <c r="Z140" s="3" t="s">
        <v>410</v>
      </c>
      <c r="AB140" t="str">
        <f t="shared" si="31"/>
        <v/>
      </c>
      <c r="AC140" t="str">
        <f t="shared" si="32"/>
        <v/>
      </c>
      <c r="AD140" t="str">
        <f t="shared" si="33"/>
        <v/>
      </c>
      <c r="AE140">
        <f t="shared" si="34"/>
        <v>0</v>
      </c>
      <c r="AF140">
        <f t="shared" si="35"/>
        <v>0</v>
      </c>
      <c r="AG140">
        <f t="shared" si="36"/>
        <v>0</v>
      </c>
    </row>
    <row r="141" spans="1:33" ht="36" x14ac:dyDescent="0.45">
      <c r="A141" s="72" t="s">
        <v>271</v>
      </c>
      <c r="B141" s="73" t="s">
        <v>272</v>
      </c>
      <c r="C141" s="27">
        <f>'記入欄（成長の記録）'!D138</f>
        <v>1</v>
      </c>
      <c r="D141" s="27">
        <f>'記入欄（成長の記録）'!A138</f>
        <v>136</v>
      </c>
      <c r="E141" s="3" t="str">
        <f>'記入欄（成長の記録）'!E138</f>
        <v>自分の感情に快感情と不快感情があることがわかる。</v>
      </c>
      <c r="F141" s="42" t="str">
        <f t="shared" si="28"/>
        <v/>
      </c>
      <c r="G141" s="42" t="str">
        <f t="shared" si="29"/>
        <v/>
      </c>
      <c r="H141" s="42" t="str">
        <f t="shared" si="30"/>
        <v/>
      </c>
      <c r="I141" t="str">
        <f>IF(OR(F141="",F141=0),"",F141-$AB$154)</f>
        <v/>
      </c>
      <c r="J141" t="str">
        <f>IF(OR(G141="",G141=0),"",G141-$AC$154)</f>
        <v/>
      </c>
      <c r="K141" t="str">
        <f>IF(OR(H141="",H141=0),"",H141-$AD$154)</f>
        <v/>
      </c>
      <c r="L141" s="35" t="s">
        <v>391</v>
      </c>
      <c r="M141">
        <f>IF('記入欄（成長の記録）'!F138="〇",1,0)</f>
        <v>0</v>
      </c>
      <c r="N141">
        <f>IF('記入欄（成長の記録）'!G138="〇",2,0)</f>
        <v>0</v>
      </c>
      <c r="O141">
        <f>IF('記入欄（成長の記録）'!H138="〇",3,0)</f>
        <v>0</v>
      </c>
      <c r="P141">
        <f t="shared" si="27"/>
        <v>0</v>
      </c>
      <c r="Q141" t="str">
        <f>IF(P143&gt;2,D143,IF(P142&gt;2,D142,IF(P141&gt;2,D141,"a")))</f>
        <v>a</v>
      </c>
      <c r="R141">
        <f>IF(P141&lt;3,D141,IF(P142&lt;3,D142,IF(P143&lt;3,D143,"b")))</f>
        <v>136</v>
      </c>
      <c r="Z141" s="3" t="s">
        <v>446</v>
      </c>
      <c r="AB141" t="str">
        <f t="shared" si="31"/>
        <v/>
      </c>
      <c r="AC141" t="str">
        <f t="shared" si="32"/>
        <v/>
      </c>
      <c r="AD141" t="str">
        <f t="shared" si="33"/>
        <v/>
      </c>
      <c r="AE141">
        <f t="shared" si="34"/>
        <v>0</v>
      </c>
      <c r="AF141">
        <f t="shared" si="35"/>
        <v>0</v>
      </c>
      <c r="AG141">
        <f t="shared" si="36"/>
        <v>0</v>
      </c>
    </row>
    <row r="142" spans="1:33" ht="54" x14ac:dyDescent="0.45">
      <c r="A142" s="72"/>
      <c r="B142" s="73"/>
      <c r="C142" s="27">
        <f>'記入欄（成長の記録）'!D139</f>
        <v>2</v>
      </c>
      <c r="D142" s="27">
        <f>'記入欄（成長の記録）'!A139</f>
        <v>137</v>
      </c>
      <c r="E142" s="3" t="str">
        <f>'記入欄（成長の記録）'!E139</f>
        <v>自己の快・不快感情について気持ちの温度計なしでも気持ちの程度の違いを３段階で表現する。</v>
      </c>
      <c r="F142" s="42" t="str">
        <f t="shared" si="28"/>
        <v/>
      </c>
      <c r="G142" s="42" t="str">
        <f t="shared" si="29"/>
        <v/>
      </c>
      <c r="H142" s="42" t="str">
        <f t="shared" si="30"/>
        <v/>
      </c>
      <c r="I142" t="str">
        <f t="shared" si="37"/>
        <v/>
      </c>
      <c r="J142" t="str">
        <f t="shared" si="38"/>
        <v/>
      </c>
      <c r="K142" t="str">
        <f t="shared" si="39"/>
        <v/>
      </c>
      <c r="L142" s="35" t="s">
        <v>391</v>
      </c>
      <c r="M142">
        <f>IF('記入欄（成長の記録）'!F139="〇",1,0)</f>
        <v>0</v>
      </c>
      <c r="N142">
        <f>IF('記入欄（成長の記録）'!G139="〇",2,0)</f>
        <v>0</v>
      </c>
      <c r="O142">
        <f>IF('記入欄（成長の記録）'!H139="〇",3,0)</f>
        <v>0</v>
      </c>
      <c r="P142">
        <f t="shared" si="27"/>
        <v>0</v>
      </c>
      <c r="Z142" s="3" t="s">
        <v>446</v>
      </c>
      <c r="AB142" t="str">
        <f t="shared" si="31"/>
        <v/>
      </c>
      <c r="AC142" t="str">
        <f t="shared" si="32"/>
        <v/>
      </c>
      <c r="AD142" t="str">
        <f t="shared" si="33"/>
        <v/>
      </c>
      <c r="AE142">
        <f t="shared" si="34"/>
        <v>0</v>
      </c>
      <c r="AF142">
        <f t="shared" si="35"/>
        <v>0</v>
      </c>
      <c r="AG142">
        <f t="shared" si="36"/>
        <v>0</v>
      </c>
    </row>
    <row r="143" spans="1:33" ht="54" x14ac:dyDescent="0.45">
      <c r="A143" s="72"/>
      <c r="B143" s="73"/>
      <c r="C143" s="27">
        <f>'記入欄（成長の記録）'!D140</f>
        <v>3</v>
      </c>
      <c r="D143" s="27">
        <f>'記入欄（成長の記録）'!A140</f>
        <v>138</v>
      </c>
      <c r="E143" s="3" t="str">
        <f>'記入欄（成長の記録）'!E140</f>
        <v>自己の快・不快感情について気持ちの温度計なしでも気持ちの程度の違いを７段階で表現する。</v>
      </c>
      <c r="F143" s="42" t="str">
        <f t="shared" si="28"/>
        <v/>
      </c>
      <c r="G143" s="42" t="str">
        <f t="shared" si="29"/>
        <v/>
      </c>
      <c r="H143" s="42" t="str">
        <f t="shared" si="30"/>
        <v/>
      </c>
      <c r="I143" t="str">
        <f t="shared" si="37"/>
        <v/>
      </c>
      <c r="J143" t="str">
        <f t="shared" si="38"/>
        <v/>
      </c>
      <c r="K143" t="str">
        <f t="shared" si="39"/>
        <v/>
      </c>
      <c r="L143" s="35" t="s">
        <v>391</v>
      </c>
      <c r="M143">
        <f>IF('記入欄（成長の記録）'!F140="〇",1,0)</f>
        <v>0</v>
      </c>
      <c r="N143">
        <f>IF('記入欄（成長の記録）'!G140="〇",2,0)</f>
        <v>0</v>
      </c>
      <c r="O143">
        <f>IF('記入欄（成長の記録）'!H140="〇",3,0)</f>
        <v>0</v>
      </c>
      <c r="P143">
        <f t="shared" si="27"/>
        <v>0</v>
      </c>
      <c r="Z143" s="3" t="s">
        <v>446</v>
      </c>
      <c r="AB143" t="str">
        <f t="shared" si="31"/>
        <v/>
      </c>
      <c r="AC143" t="str">
        <f t="shared" si="32"/>
        <v/>
      </c>
      <c r="AD143" t="str">
        <f t="shared" si="33"/>
        <v/>
      </c>
      <c r="AE143">
        <f t="shared" si="34"/>
        <v>0</v>
      </c>
      <c r="AF143">
        <f t="shared" si="35"/>
        <v>0</v>
      </c>
      <c r="AG143">
        <f t="shared" si="36"/>
        <v>0</v>
      </c>
    </row>
    <row r="144" spans="1:33" ht="36" x14ac:dyDescent="0.45">
      <c r="A144" s="72"/>
      <c r="B144" s="73" t="s">
        <v>274</v>
      </c>
      <c r="C144" s="27">
        <f>'記入欄（成長の記録）'!D141</f>
        <v>1</v>
      </c>
      <c r="D144" s="27">
        <f>'記入欄（成長の記録）'!A141</f>
        <v>139</v>
      </c>
      <c r="E144" s="3" t="str">
        <f>'記入欄（成長の記録）'!E141</f>
        <v>他の人の感情に快感情と不快感情があることがわかる。</v>
      </c>
      <c r="F144" s="42" t="str">
        <f t="shared" si="28"/>
        <v/>
      </c>
      <c r="G144" s="42" t="str">
        <f t="shared" si="29"/>
        <v/>
      </c>
      <c r="H144" s="42" t="str">
        <f t="shared" si="30"/>
        <v/>
      </c>
      <c r="I144" t="str">
        <f>IF(OR(F144="",F144=0),"",F144-$AB$154)</f>
        <v/>
      </c>
      <c r="J144" t="str">
        <f>IF(OR(G144="",G144=0),"",G144-$AC$154)</f>
        <v/>
      </c>
      <c r="K144" t="str">
        <f>IF(OR(H144="",H144=0),"",H144-$AD$154)</f>
        <v/>
      </c>
      <c r="L144" s="35" t="s">
        <v>391</v>
      </c>
      <c r="M144">
        <f>IF('記入欄（成長の記録）'!F141="〇",1,0)</f>
        <v>0</v>
      </c>
      <c r="N144">
        <f>IF('記入欄（成長の記録）'!G141="〇",2,0)</f>
        <v>0</v>
      </c>
      <c r="O144">
        <f>IF('記入欄（成長の記録）'!H141="〇",3,0)</f>
        <v>0</v>
      </c>
      <c r="P144">
        <f t="shared" si="27"/>
        <v>0</v>
      </c>
      <c r="Q144" t="str">
        <f>IF(P146&gt;2,D146,IF(P145&gt;2,D145,IF(P144&gt;2,D144,"a")))</f>
        <v>a</v>
      </c>
      <c r="R144">
        <f>IF(P144&lt;3,D144,IF(P145&lt;3,D145,IF(P146&lt;3,D146,"b")))</f>
        <v>139</v>
      </c>
      <c r="Z144" s="3" t="s">
        <v>447</v>
      </c>
      <c r="AB144" t="str">
        <f t="shared" si="31"/>
        <v/>
      </c>
      <c r="AC144" t="str">
        <f t="shared" si="32"/>
        <v/>
      </c>
      <c r="AD144" t="str">
        <f t="shared" si="33"/>
        <v/>
      </c>
      <c r="AE144">
        <f t="shared" si="34"/>
        <v>0</v>
      </c>
      <c r="AF144">
        <f t="shared" si="35"/>
        <v>0</v>
      </c>
      <c r="AG144">
        <f t="shared" si="36"/>
        <v>0</v>
      </c>
    </row>
    <row r="145" spans="1:33" ht="54" x14ac:dyDescent="0.45">
      <c r="A145" s="72"/>
      <c r="B145" s="73"/>
      <c r="C145" s="27">
        <f>'記入欄（成長の記録）'!D142</f>
        <v>2</v>
      </c>
      <c r="D145" s="27">
        <f>'記入欄（成長の記録）'!A142</f>
        <v>140</v>
      </c>
      <c r="E145" s="3" t="str">
        <f>'記入欄（成長の記録）'!E142</f>
        <v>他の人の快・不快感情について気持ちの温度計なしでも気持ちの程度の違いを３段階で表現する。</v>
      </c>
      <c r="F145" s="42" t="str">
        <f t="shared" si="28"/>
        <v/>
      </c>
      <c r="G145" s="42" t="str">
        <f t="shared" si="29"/>
        <v/>
      </c>
      <c r="H145" s="42" t="str">
        <f t="shared" si="30"/>
        <v/>
      </c>
      <c r="I145" t="str">
        <f t="shared" si="37"/>
        <v/>
      </c>
      <c r="J145" t="str">
        <f t="shared" si="38"/>
        <v/>
      </c>
      <c r="K145" t="str">
        <f t="shared" si="39"/>
        <v/>
      </c>
      <c r="L145" s="35" t="s">
        <v>391</v>
      </c>
      <c r="M145">
        <f>IF('記入欄（成長の記録）'!F142="〇",1,0)</f>
        <v>0</v>
      </c>
      <c r="N145">
        <f>IF('記入欄（成長の記録）'!G142="〇",2,0)</f>
        <v>0</v>
      </c>
      <c r="O145">
        <f>IF('記入欄（成長の記録）'!H142="〇",3,0)</f>
        <v>0</v>
      </c>
      <c r="P145">
        <f t="shared" si="27"/>
        <v>0</v>
      </c>
      <c r="Z145" s="3" t="s">
        <v>447</v>
      </c>
      <c r="AB145" t="str">
        <f t="shared" si="31"/>
        <v/>
      </c>
      <c r="AC145" t="str">
        <f t="shared" si="32"/>
        <v/>
      </c>
      <c r="AD145" t="str">
        <f t="shared" si="33"/>
        <v/>
      </c>
      <c r="AE145">
        <f t="shared" si="34"/>
        <v>0</v>
      </c>
      <c r="AF145">
        <f t="shared" si="35"/>
        <v>0</v>
      </c>
      <c r="AG145">
        <f t="shared" si="36"/>
        <v>0</v>
      </c>
    </row>
    <row r="146" spans="1:33" ht="54" x14ac:dyDescent="0.45">
      <c r="A146" s="72"/>
      <c r="B146" s="73"/>
      <c r="C146" s="27">
        <f>'記入欄（成長の記録）'!D143</f>
        <v>3</v>
      </c>
      <c r="D146" s="27">
        <f>'記入欄（成長の記録）'!A143</f>
        <v>141</v>
      </c>
      <c r="E146" s="3" t="str">
        <f>'記入欄（成長の記録）'!E143</f>
        <v>他の人の快・不快感情について気持ちの温度計なしでも気持ちの程度の違いを７段階で表現する。</v>
      </c>
      <c r="F146" s="42" t="str">
        <f t="shared" si="28"/>
        <v/>
      </c>
      <c r="G146" s="42" t="str">
        <f t="shared" si="29"/>
        <v/>
      </c>
      <c r="H146" s="42" t="str">
        <f t="shared" si="30"/>
        <v/>
      </c>
      <c r="I146" t="str">
        <f t="shared" si="37"/>
        <v/>
      </c>
      <c r="J146" t="str">
        <f t="shared" si="38"/>
        <v/>
      </c>
      <c r="K146" t="str">
        <f t="shared" si="39"/>
        <v/>
      </c>
      <c r="L146" s="35" t="s">
        <v>391</v>
      </c>
      <c r="M146">
        <f>IF('記入欄（成長の記録）'!F143="〇",1,0)</f>
        <v>0</v>
      </c>
      <c r="N146">
        <f>IF('記入欄（成長の記録）'!G143="〇",2,0)</f>
        <v>0</v>
      </c>
      <c r="O146">
        <f>IF('記入欄（成長の記録）'!H143="〇",3,0)</f>
        <v>0</v>
      </c>
      <c r="P146">
        <f t="shared" si="27"/>
        <v>0</v>
      </c>
      <c r="Z146" s="3" t="s">
        <v>447</v>
      </c>
      <c r="AB146" t="str">
        <f t="shared" si="31"/>
        <v/>
      </c>
      <c r="AC146" t="str">
        <f t="shared" si="32"/>
        <v/>
      </c>
      <c r="AD146" t="str">
        <f t="shared" si="33"/>
        <v/>
      </c>
      <c r="AE146">
        <f t="shared" si="34"/>
        <v>0</v>
      </c>
      <c r="AF146">
        <f t="shared" si="35"/>
        <v>0</v>
      </c>
      <c r="AG146">
        <f t="shared" si="36"/>
        <v>0</v>
      </c>
    </row>
    <row r="147" spans="1:33" ht="36" x14ac:dyDescent="0.45">
      <c r="A147" s="72"/>
      <c r="B147" s="73" t="s">
        <v>276</v>
      </c>
      <c r="C147" s="27">
        <f>'記入欄（成長の記録）'!D144</f>
        <v>1</v>
      </c>
      <c r="D147" s="27">
        <f>'記入欄（成長の記録）'!A144</f>
        <v>142</v>
      </c>
      <c r="E147" s="3" t="str">
        <f>'記入欄（成長の記録）'!E144</f>
        <v>好きな物・事（それによって不快感情が緩和・解消される物・事）を見つける。</v>
      </c>
      <c r="F147" s="42" t="str">
        <f t="shared" si="28"/>
        <v/>
      </c>
      <c r="G147" s="42" t="str">
        <f t="shared" si="29"/>
        <v/>
      </c>
      <c r="H147" s="42" t="str">
        <f t="shared" si="30"/>
        <v/>
      </c>
      <c r="I147" t="str">
        <f>IF(OR(F147="",F147=0),"",F147-$AB$154)</f>
        <v/>
      </c>
      <c r="J147" t="str">
        <f>IF(OR(G147="",G147=0),"",G147-$AC$154)</f>
        <v/>
      </c>
      <c r="K147" t="str">
        <f>IF(OR(H147="",H147=0),"",H147-$AD$154)</f>
        <v/>
      </c>
      <c r="L147" s="35" t="s">
        <v>391</v>
      </c>
      <c r="M147">
        <f>IF('記入欄（成長の記録）'!F144="〇",1,0)</f>
        <v>0</v>
      </c>
      <c r="N147">
        <f>IF('記入欄（成長の記録）'!G144="〇",2,0)</f>
        <v>0</v>
      </c>
      <c r="O147">
        <f>IF('記入欄（成長の記録）'!H144="〇",3,0)</f>
        <v>0</v>
      </c>
      <c r="P147">
        <f t="shared" si="27"/>
        <v>0</v>
      </c>
      <c r="Q147" t="str">
        <f>IF(P149&gt;2,D149,IF(P148&gt;2,D148,IF(P147&gt;2,D147,"a")))</f>
        <v>a</v>
      </c>
      <c r="R147">
        <f>IF(P147&lt;3,D147,IF(P148&lt;3,D148,IF(P149&lt;3,D149,"b")))</f>
        <v>142</v>
      </c>
      <c r="Z147" s="3" t="s">
        <v>448</v>
      </c>
      <c r="AB147" t="str">
        <f t="shared" si="31"/>
        <v/>
      </c>
      <c r="AC147" t="str">
        <f t="shared" si="32"/>
        <v/>
      </c>
      <c r="AD147" t="str">
        <f t="shared" si="33"/>
        <v/>
      </c>
      <c r="AE147">
        <f t="shared" si="34"/>
        <v>0</v>
      </c>
      <c r="AF147">
        <f t="shared" si="35"/>
        <v>0</v>
      </c>
      <c r="AG147">
        <f t="shared" si="36"/>
        <v>0</v>
      </c>
    </row>
    <row r="148" spans="1:33" ht="36" x14ac:dyDescent="0.45">
      <c r="A148" s="72"/>
      <c r="B148" s="73"/>
      <c r="C148" s="27">
        <f>'記入欄（成長の記録）'!D145</f>
        <v>2</v>
      </c>
      <c r="D148" s="27">
        <f>'記入欄（成長の記録）'!A145</f>
        <v>143</v>
      </c>
      <c r="E148" s="3" t="str">
        <f>'記入欄（成長の記録）'!E145</f>
        <v>好きな物・事を活用したら不快感情が緩和・解消されることを理解する。</v>
      </c>
      <c r="F148" s="42" t="str">
        <f t="shared" si="28"/>
        <v/>
      </c>
      <c r="G148" s="42" t="str">
        <f t="shared" si="29"/>
        <v/>
      </c>
      <c r="H148" s="42" t="str">
        <f t="shared" si="30"/>
        <v/>
      </c>
      <c r="I148" t="str">
        <f t="shared" si="37"/>
        <v/>
      </c>
      <c r="J148" t="str">
        <f t="shared" si="38"/>
        <v/>
      </c>
      <c r="K148" t="str">
        <f t="shared" si="39"/>
        <v/>
      </c>
      <c r="L148" s="35" t="s">
        <v>391</v>
      </c>
      <c r="M148">
        <f>IF('記入欄（成長の記録）'!F145="〇",1,0)</f>
        <v>0</v>
      </c>
      <c r="N148">
        <f>IF('記入欄（成長の記録）'!G145="〇",2,0)</f>
        <v>0</v>
      </c>
      <c r="O148">
        <f>IF('記入欄（成長の記録）'!H145="〇",3,0)</f>
        <v>0</v>
      </c>
      <c r="P148">
        <f t="shared" si="27"/>
        <v>0</v>
      </c>
      <c r="Z148" s="3" t="s">
        <v>448</v>
      </c>
      <c r="AB148" t="str">
        <f t="shared" si="31"/>
        <v/>
      </c>
      <c r="AC148" t="str">
        <f t="shared" si="32"/>
        <v/>
      </c>
      <c r="AD148" t="str">
        <f t="shared" si="33"/>
        <v/>
      </c>
      <c r="AE148">
        <f t="shared" si="34"/>
        <v>0</v>
      </c>
      <c r="AF148">
        <f t="shared" si="35"/>
        <v>0</v>
      </c>
      <c r="AG148">
        <f t="shared" si="36"/>
        <v>0</v>
      </c>
    </row>
    <row r="149" spans="1:33" ht="54" x14ac:dyDescent="0.45">
      <c r="A149" s="72"/>
      <c r="B149" s="73"/>
      <c r="C149" s="27">
        <f>'記入欄（成長の記録）'!D146</f>
        <v>3</v>
      </c>
      <c r="D149" s="27">
        <f>'記入欄（成長の記録）'!A146</f>
        <v>144</v>
      </c>
      <c r="E149" s="3" t="str">
        <f>'記入欄（成長の記録）'!E146</f>
        <v>好きな物・事や方法を自分で活用して、不快感情を緩和・解消することができる。</v>
      </c>
      <c r="F149" s="42" t="str">
        <f t="shared" si="28"/>
        <v/>
      </c>
      <c r="G149" s="42" t="str">
        <f t="shared" si="29"/>
        <v/>
      </c>
      <c r="H149" s="42" t="str">
        <f t="shared" si="30"/>
        <v/>
      </c>
      <c r="I149" t="str">
        <f t="shared" si="37"/>
        <v/>
      </c>
      <c r="J149" t="str">
        <f t="shared" si="38"/>
        <v/>
      </c>
      <c r="K149" t="str">
        <f t="shared" si="39"/>
        <v/>
      </c>
      <c r="L149" s="35" t="s">
        <v>391</v>
      </c>
      <c r="M149">
        <f>IF('記入欄（成長の記録）'!F146="〇",1,0)</f>
        <v>0</v>
      </c>
      <c r="N149">
        <f>IF('記入欄（成長の記録）'!G146="〇",2,0)</f>
        <v>0</v>
      </c>
      <c r="O149">
        <f>IF('記入欄（成長の記録）'!H146="〇",3,0)</f>
        <v>0</v>
      </c>
      <c r="P149">
        <f t="shared" si="27"/>
        <v>0</v>
      </c>
      <c r="Z149" s="3" t="s">
        <v>448</v>
      </c>
      <c r="AB149" t="str">
        <f t="shared" si="31"/>
        <v/>
      </c>
      <c r="AC149" t="str">
        <f t="shared" si="32"/>
        <v/>
      </c>
      <c r="AD149" t="str">
        <f t="shared" si="33"/>
        <v/>
      </c>
      <c r="AE149">
        <f t="shared" si="34"/>
        <v>0</v>
      </c>
      <c r="AF149">
        <f t="shared" si="35"/>
        <v>0</v>
      </c>
      <c r="AG149">
        <f t="shared" si="36"/>
        <v>0</v>
      </c>
    </row>
    <row r="150" spans="1:33" ht="36" x14ac:dyDescent="0.45">
      <c r="A150" s="72"/>
      <c r="B150" s="73" t="s">
        <v>277</v>
      </c>
      <c r="C150" s="27">
        <f>'記入欄（成長の記録）'!D147</f>
        <v>1</v>
      </c>
      <c r="D150" s="27">
        <f>'記入欄（成長の記録）'!A147</f>
        <v>145</v>
      </c>
      <c r="E150" s="3" t="str">
        <f>'記入欄（成長の記録）'!E147</f>
        <v>他の人の不快感情について、他者の表情や言動を元に、感情の変化に気づく。</v>
      </c>
      <c r="F150" s="42" t="str">
        <f t="shared" si="28"/>
        <v/>
      </c>
      <c r="G150" s="42" t="str">
        <f t="shared" si="29"/>
        <v/>
      </c>
      <c r="H150" s="42" t="str">
        <f t="shared" si="30"/>
        <v/>
      </c>
      <c r="I150" t="str">
        <f>IF(OR(F150="",F150=0),"",F150-$AB$154)</f>
        <v/>
      </c>
      <c r="J150" t="str">
        <f>IF(OR(G150="",G150=0),"",G150-$AC$154)</f>
        <v/>
      </c>
      <c r="K150" t="str">
        <f>IF(OR(H150="",H150=0),"",H150-$AD$154)</f>
        <v/>
      </c>
      <c r="L150" s="35" t="s">
        <v>391</v>
      </c>
      <c r="M150">
        <f>IF('記入欄（成長の記録）'!F147="〇",1,0)</f>
        <v>0</v>
      </c>
      <c r="N150">
        <f>IF('記入欄（成長の記録）'!G147="〇",2,0)</f>
        <v>0</v>
      </c>
      <c r="O150">
        <f>IF('記入欄（成長の記録）'!H147="〇",3,0)</f>
        <v>0</v>
      </c>
      <c r="P150">
        <f t="shared" si="27"/>
        <v>0</v>
      </c>
      <c r="Q150" t="str">
        <f>IF(P151&gt;2,D151,IF(P150&gt;2,D150,"a"))</f>
        <v>a</v>
      </c>
      <c r="R150">
        <f>IF(P150&lt;3,D150,IF(P151&lt;3,D151,"b"))</f>
        <v>145</v>
      </c>
      <c r="Z150" s="3" t="s">
        <v>447</v>
      </c>
      <c r="AB150" t="str">
        <f t="shared" si="31"/>
        <v/>
      </c>
      <c r="AC150" t="str">
        <f t="shared" si="32"/>
        <v/>
      </c>
      <c r="AD150" t="str">
        <f t="shared" si="33"/>
        <v/>
      </c>
      <c r="AE150">
        <f t="shared" si="34"/>
        <v>0</v>
      </c>
      <c r="AF150">
        <f t="shared" si="35"/>
        <v>0</v>
      </c>
      <c r="AG150">
        <f t="shared" si="36"/>
        <v>0</v>
      </c>
    </row>
    <row r="151" spans="1:33" ht="36" x14ac:dyDescent="0.45">
      <c r="A151" s="72"/>
      <c r="B151" s="73"/>
      <c r="C151" s="27">
        <f>'記入欄（成長の記録）'!D148</f>
        <v>2</v>
      </c>
      <c r="D151" s="27">
        <f>'記入欄（成長の記録）'!A148</f>
        <v>146</v>
      </c>
      <c r="E151" s="3" t="str">
        <f>'記入欄（成長の記録）'!E148</f>
        <v>他の人の不快感情に気づき、適切に対応する。</v>
      </c>
      <c r="F151" s="42" t="str">
        <f t="shared" si="28"/>
        <v/>
      </c>
      <c r="G151" s="42" t="str">
        <f t="shared" si="29"/>
        <v/>
      </c>
      <c r="H151" s="42" t="str">
        <f t="shared" si="30"/>
        <v/>
      </c>
      <c r="I151" t="str">
        <f t="shared" si="37"/>
        <v/>
      </c>
      <c r="J151" t="str">
        <f t="shared" si="38"/>
        <v/>
      </c>
      <c r="K151" t="str">
        <f t="shared" si="39"/>
        <v/>
      </c>
      <c r="L151" s="35" t="s">
        <v>391</v>
      </c>
      <c r="M151">
        <f>IF('記入欄（成長の記録）'!F148="〇",1,0)</f>
        <v>0</v>
      </c>
      <c r="N151">
        <f>IF('記入欄（成長の記録）'!G148="〇",2,0)</f>
        <v>0</v>
      </c>
      <c r="O151">
        <f>IF('記入欄（成長の記録）'!H148="〇",3,0)</f>
        <v>0</v>
      </c>
      <c r="P151">
        <f t="shared" si="27"/>
        <v>0</v>
      </c>
      <c r="Z151" s="3" t="s">
        <v>447</v>
      </c>
      <c r="AB151" t="str">
        <f t="shared" si="31"/>
        <v/>
      </c>
      <c r="AC151" t="str">
        <f t="shared" si="32"/>
        <v/>
      </c>
      <c r="AD151" t="str">
        <f t="shared" si="33"/>
        <v/>
      </c>
      <c r="AE151">
        <f t="shared" si="34"/>
        <v>0</v>
      </c>
      <c r="AF151">
        <f t="shared" si="35"/>
        <v>0</v>
      </c>
      <c r="AG151">
        <f t="shared" si="36"/>
        <v>0</v>
      </c>
    </row>
    <row r="152" spans="1:33" ht="36" x14ac:dyDescent="0.45">
      <c r="A152" s="72"/>
      <c r="B152" s="73" t="s">
        <v>279</v>
      </c>
      <c r="C152" s="27">
        <f>'記入欄（成長の記録）'!D149</f>
        <v>1</v>
      </c>
      <c r="D152" s="27">
        <f>'記入欄（成長の記録）'!A149</f>
        <v>147</v>
      </c>
      <c r="E152" s="3" t="str">
        <f>'記入欄（成長の記録）'!E149</f>
        <v>喜び、怒り、嫌悪の３つの気持ちの種類が表現できる。</v>
      </c>
      <c r="F152" s="42" t="str">
        <f t="shared" si="28"/>
        <v/>
      </c>
      <c r="G152" s="42" t="str">
        <f t="shared" si="29"/>
        <v/>
      </c>
      <c r="H152" s="42" t="str">
        <f t="shared" si="30"/>
        <v/>
      </c>
      <c r="I152" t="str">
        <f>IF(OR(F152="",F152=0),"",F152-$AB$154)</f>
        <v/>
      </c>
      <c r="J152" t="str">
        <f>IF(OR(G152="",G152=0),"",G152-$AC$154)</f>
        <v/>
      </c>
      <c r="K152" t="str">
        <f>IF(OR(H152="",H152=0),"",H152-$AD$154)</f>
        <v/>
      </c>
      <c r="L152" s="35" t="s">
        <v>391</v>
      </c>
      <c r="M152">
        <f>IF('記入欄（成長の記録）'!F149="〇",1,0)</f>
        <v>0</v>
      </c>
      <c r="N152">
        <f>IF('記入欄（成長の記録）'!G149="〇",2,0)</f>
        <v>0</v>
      </c>
      <c r="O152">
        <f>IF('記入欄（成長の記録）'!H149="〇",3,0)</f>
        <v>0</v>
      </c>
      <c r="P152">
        <f t="shared" si="27"/>
        <v>0</v>
      </c>
      <c r="Q152" t="str">
        <f>IF(P153&gt;2,D153,IF(P152&gt;2,D152,"a"))</f>
        <v>a</v>
      </c>
      <c r="R152">
        <f>IF(P152&lt;3,D152,IF(P153&lt;3,D153,"b"))</f>
        <v>147</v>
      </c>
      <c r="Z152" s="3" t="s">
        <v>449</v>
      </c>
      <c r="AB152" t="str">
        <f t="shared" si="31"/>
        <v/>
      </c>
      <c r="AC152" t="str">
        <f t="shared" si="32"/>
        <v/>
      </c>
      <c r="AD152" t="str">
        <f t="shared" si="33"/>
        <v/>
      </c>
      <c r="AE152">
        <f t="shared" si="34"/>
        <v>0</v>
      </c>
      <c r="AF152">
        <f t="shared" si="35"/>
        <v>0</v>
      </c>
      <c r="AG152">
        <f t="shared" si="36"/>
        <v>0</v>
      </c>
    </row>
    <row r="153" spans="1:33" ht="54" x14ac:dyDescent="0.45">
      <c r="A153" s="72"/>
      <c r="B153" s="73"/>
      <c r="C153" s="27">
        <f>'記入欄（成長の記録）'!D150</f>
        <v>2</v>
      </c>
      <c r="D153" s="27">
        <f>'記入欄（成長の記録）'!A150</f>
        <v>148</v>
      </c>
      <c r="E153" s="3" t="str">
        <f>'記入欄（成長の記録）'!E150</f>
        <v>嬉しい、嫌だ、腹が立つ、悲しい、驚く、怖いの６つの気持ちの種類が表現できる。</v>
      </c>
      <c r="F153" s="42" t="str">
        <f t="shared" si="28"/>
        <v/>
      </c>
      <c r="G153" s="42" t="str">
        <f t="shared" si="29"/>
        <v/>
      </c>
      <c r="H153" s="42" t="str">
        <f t="shared" si="30"/>
        <v/>
      </c>
      <c r="I153" t="str">
        <f>IF(OR(F152="",F152=0),"",IF(F153="","",F153-F152))</f>
        <v/>
      </c>
      <c r="J153" t="str">
        <f t="shared" si="38"/>
        <v/>
      </c>
      <c r="K153" t="str">
        <f t="shared" si="39"/>
        <v/>
      </c>
      <c r="L153" s="35" t="s">
        <v>391</v>
      </c>
      <c r="M153">
        <f>IF('記入欄（成長の記録）'!F150="〇",1,0)</f>
        <v>0</v>
      </c>
      <c r="N153">
        <f>IF('記入欄（成長の記録）'!G150="〇",2,0)</f>
        <v>0</v>
      </c>
      <c r="O153">
        <f>IF('記入欄（成長の記録）'!H150="〇",3,0)</f>
        <v>0</v>
      </c>
      <c r="P153">
        <f t="shared" si="27"/>
        <v>0</v>
      </c>
      <c r="Z153" s="3" t="s">
        <v>449</v>
      </c>
      <c r="AB153" t="str">
        <f>IF(O153=3,F153,"")</f>
        <v/>
      </c>
      <c r="AC153" t="str">
        <f>IF(O153=3,G153,"")</f>
        <v/>
      </c>
      <c r="AD153" t="str">
        <f>IF(O153=3,H153,"")</f>
        <v/>
      </c>
      <c r="AE153">
        <f t="shared" si="34"/>
        <v>0</v>
      </c>
      <c r="AF153">
        <f t="shared" si="35"/>
        <v>0</v>
      </c>
      <c r="AG153">
        <f t="shared" si="36"/>
        <v>0</v>
      </c>
    </row>
    <row r="154" spans="1:33" x14ac:dyDescent="0.45">
      <c r="AA154" t="s">
        <v>468</v>
      </c>
      <c r="AB154" t="e">
        <f>SUM(AB6:AB153)/AE154</f>
        <v>#DIV/0!</v>
      </c>
      <c r="AC154" t="e">
        <f>SUM(AC6:AC153)/AF154</f>
        <v>#DIV/0!</v>
      </c>
      <c r="AD154" t="e">
        <f>SUM(AD6:AD153)/AG154</f>
        <v>#DIV/0!</v>
      </c>
      <c r="AE154">
        <f>SUM(AE6:AE153)</f>
        <v>0</v>
      </c>
      <c r="AF154">
        <f>SUM(AF6:AF153)</f>
        <v>0</v>
      </c>
      <c r="AG154">
        <f>SUM(AG6:AG153)</f>
        <v>0</v>
      </c>
    </row>
  </sheetData>
  <sheetProtection algorithmName="SHA-512" hashValue="rcdw+Fun2ybAhBG7UFc5/tABtOno3DNav8qvlJBTDvbk4iQzcE+W135woP7CdZbnCR2XIlXwSTF3pXegMqz3XA==" saltValue="mbTAle9lXsCqfbrgRGtikg==" spinCount="100000" sheet="1" objects="1" scenarios="1"/>
  <mergeCells count="83">
    <mergeCell ref="A53:A54"/>
    <mergeCell ref="B53:B54"/>
    <mergeCell ref="A55:A56"/>
    <mergeCell ref="B55:B56"/>
    <mergeCell ref="A57:A58"/>
    <mergeCell ref="B57:B58"/>
    <mergeCell ref="M3:O3"/>
    <mergeCell ref="A6:A13"/>
    <mergeCell ref="B6:B8"/>
    <mergeCell ref="B9:B10"/>
    <mergeCell ref="B11:B13"/>
    <mergeCell ref="A40:A41"/>
    <mergeCell ref="B40:B41"/>
    <mergeCell ref="A42:A46"/>
    <mergeCell ref="B21:B23"/>
    <mergeCell ref="B24:B26"/>
    <mergeCell ref="A14:A26"/>
    <mergeCell ref="B14:B16"/>
    <mergeCell ref="B17:B18"/>
    <mergeCell ref="B19:B20"/>
    <mergeCell ref="A27:A39"/>
    <mergeCell ref="B27:B28"/>
    <mergeCell ref="B29:B30"/>
    <mergeCell ref="B31:B33"/>
    <mergeCell ref="B34:B36"/>
    <mergeCell ref="B37:B39"/>
    <mergeCell ref="B42:B44"/>
    <mergeCell ref="B45:B46"/>
    <mergeCell ref="A47:A49"/>
    <mergeCell ref="B47:B49"/>
    <mergeCell ref="A50:A52"/>
    <mergeCell ref="B50:B52"/>
    <mergeCell ref="B62:B64"/>
    <mergeCell ref="A65:A73"/>
    <mergeCell ref="B65:B67"/>
    <mergeCell ref="B68:B70"/>
    <mergeCell ref="B71:B73"/>
    <mergeCell ref="A59:A64"/>
    <mergeCell ref="B59:B61"/>
    <mergeCell ref="A74:A78"/>
    <mergeCell ref="B74:B76"/>
    <mergeCell ref="B77:B78"/>
    <mergeCell ref="A79:A86"/>
    <mergeCell ref="B79:B81"/>
    <mergeCell ref="B82:B83"/>
    <mergeCell ref="B84:B85"/>
    <mergeCell ref="A87:A92"/>
    <mergeCell ref="B87:B88"/>
    <mergeCell ref="B89:B91"/>
    <mergeCell ref="A93:A94"/>
    <mergeCell ref="B93:B94"/>
    <mergeCell ref="A95:A100"/>
    <mergeCell ref="B95:B97"/>
    <mergeCell ref="B98:B100"/>
    <mergeCell ref="A101:A102"/>
    <mergeCell ref="B101:B102"/>
    <mergeCell ref="A103:A113"/>
    <mergeCell ref="B103:B104"/>
    <mergeCell ref="B105:B107"/>
    <mergeCell ref="B109:B111"/>
    <mergeCell ref="B112:B113"/>
    <mergeCell ref="A114:A128"/>
    <mergeCell ref="B114:B116"/>
    <mergeCell ref="B117:B119"/>
    <mergeCell ref="B120:B122"/>
    <mergeCell ref="B123:B125"/>
    <mergeCell ref="B126:B128"/>
    <mergeCell ref="A129:A134"/>
    <mergeCell ref="B129:B131"/>
    <mergeCell ref="B132:B134"/>
    <mergeCell ref="A135:A140"/>
    <mergeCell ref="B136:B138"/>
    <mergeCell ref="A141:A153"/>
    <mergeCell ref="B141:B143"/>
    <mergeCell ref="B144:B146"/>
    <mergeCell ref="B147:B149"/>
    <mergeCell ref="B150:B151"/>
    <mergeCell ref="B152:B153"/>
    <mergeCell ref="AB3:AD3"/>
    <mergeCell ref="AE3:AG3"/>
    <mergeCell ref="T3:U3"/>
    <mergeCell ref="V3:W3"/>
    <mergeCell ref="X3:Y3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E64" sqref="E64"/>
    </sheetView>
  </sheetViews>
  <sheetFormatPr defaultRowHeight="18" x14ac:dyDescent="0.45"/>
  <cols>
    <col min="1" max="1" width="11" bestFit="1" customWidth="1"/>
    <col min="2" max="2" width="25.5" bestFit="1" customWidth="1"/>
    <col min="4" max="4" width="68.8984375" bestFit="1" customWidth="1"/>
    <col min="5" max="5" width="8.69921875" customWidth="1"/>
    <col min="6" max="6" width="8.796875" customWidth="1"/>
    <col min="8" max="8" width="4.59765625" customWidth="1"/>
    <col min="9" max="9" width="5.09765625" customWidth="1"/>
    <col min="10" max="10" width="5.5" customWidth="1"/>
    <col min="11" max="11" width="11.69921875" bestFit="1" customWidth="1"/>
    <col min="12" max="12" width="3.59765625" customWidth="1"/>
    <col min="13" max="13" width="2.5" bestFit="1" customWidth="1"/>
    <col min="14" max="14" width="6.69921875" bestFit="1" customWidth="1"/>
  </cols>
  <sheetData>
    <row r="1" spans="1:10" x14ac:dyDescent="0.45">
      <c r="A1" t="s">
        <v>346</v>
      </c>
    </row>
    <row r="2" spans="1:10" x14ac:dyDescent="0.45">
      <c r="E2" t="s">
        <v>383</v>
      </c>
    </row>
    <row r="3" spans="1:10" x14ac:dyDescent="0.45">
      <c r="B3" t="s">
        <v>12</v>
      </c>
      <c r="D3" t="s">
        <v>23</v>
      </c>
      <c r="E3" t="s">
        <v>384</v>
      </c>
      <c r="F3" t="s">
        <v>385</v>
      </c>
      <c r="G3" t="s">
        <v>283</v>
      </c>
    </row>
    <row r="4" spans="1:10" x14ac:dyDescent="0.45">
      <c r="A4" s="71" t="s">
        <v>66</v>
      </c>
      <c r="B4" t="s">
        <v>67</v>
      </c>
      <c r="C4" t="str">
        <f>計算!Q6</f>
        <v>a</v>
      </c>
      <c r="D4" t="str">
        <f>VLOOKUP(C4,計算!$D:$H,2,0)</f>
        <v>できない</v>
      </c>
      <c r="E4">
        <f>VLOOKUP(C4,計算!$D:$H,3,0)</f>
        <v>0</v>
      </c>
      <c r="F4">
        <f>VLOOKUP(C4,計算!$D:$H,4,0)</f>
        <v>0</v>
      </c>
      <c r="G4">
        <f>VLOOKUP(C4,計算!$D:$H,5,0)</f>
        <v>0</v>
      </c>
      <c r="H4">
        <f>IF(OR(E4="",E4=0),0,1)</f>
        <v>0</v>
      </c>
      <c r="I4">
        <f>IF(OR(F4="",F4=0),0,1)</f>
        <v>0</v>
      </c>
      <c r="J4">
        <f>IF(OR(G4="",G4=0),0,1)</f>
        <v>0</v>
      </c>
    </row>
    <row r="5" spans="1:10" ht="18.75" customHeight="1" x14ac:dyDescent="0.45">
      <c r="A5" s="71"/>
      <c r="B5" s="3" t="s">
        <v>71</v>
      </c>
      <c r="C5" t="str">
        <f>計算!Q9</f>
        <v>a</v>
      </c>
      <c r="D5" t="str">
        <f>VLOOKUP(C5,計算!$D:$H,2,0)</f>
        <v>できない</v>
      </c>
      <c r="E5">
        <f>VLOOKUP(C5,計算!$D:$H,3,0)</f>
        <v>0</v>
      </c>
      <c r="F5">
        <f>VLOOKUP(C5,計算!$D:$H,4,0)</f>
        <v>0</v>
      </c>
      <c r="G5">
        <f>VLOOKUP(C5,計算!$D:$H,5,0)</f>
        <v>0</v>
      </c>
      <c r="H5">
        <f t="shared" ref="H5:H62" si="0">IF(OR(E5="",E5=0),0,1)</f>
        <v>0</v>
      </c>
      <c r="I5">
        <f t="shared" ref="I5:I62" si="1">IF(OR(F5="",F5=0),0,1)</f>
        <v>0</v>
      </c>
      <c r="J5">
        <f t="shared" ref="J5:J62" si="2">IF(OR(G5="",G5=0),0,1)</f>
        <v>0</v>
      </c>
    </row>
    <row r="6" spans="1:10" x14ac:dyDescent="0.45">
      <c r="A6" s="71"/>
      <c r="B6" s="3" t="s">
        <v>74</v>
      </c>
      <c r="C6" t="str">
        <f>計算!Q11</f>
        <v>a</v>
      </c>
      <c r="D6" t="str">
        <f>VLOOKUP(C6,計算!$D:$H,2,0)</f>
        <v>できない</v>
      </c>
      <c r="E6">
        <f>VLOOKUP(C6,計算!$D:$H,3,0)</f>
        <v>0</v>
      </c>
      <c r="F6">
        <f>VLOOKUP(C6,計算!$D:$H,4,0)</f>
        <v>0</v>
      </c>
      <c r="G6">
        <f>VLOOKUP(C6,計算!$D:$H,5,0)</f>
        <v>0</v>
      </c>
      <c r="H6">
        <f t="shared" si="0"/>
        <v>0</v>
      </c>
      <c r="I6">
        <f t="shared" si="1"/>
        <v>0</v>
      </c>
      <c r="J6">
        <f t="shared" si="2"/>
        <v>0</v>
      </c>
    </row>
    <row r="7" spans="1:10" x14ac:dyDescent="0.45">
      <c r="A7" s="71" t="s">
        <v>78</v>
      </c>
      <c r="B7" s="3" t="s">
        <v>79</v>
      </c>
      <c r="C7" t="str">
        <f>計算!Q14</f>
        <v>a</v>
      </c>
      <c r="D7" t="str">
        <f>VLOOKUP(C7,計算!$D:$H,2,0)</f>
        <v>できない</v>
      </c>
      <c r="E7">
        <f>VLOOKUP(C7,計算!$D:$H,3,0)</f>
        <v>0</v>
      </c>
      <c r="F7">
        <f>VLOOKUP(C7,計算!$D:$H,4,0)</f>
        <v>0</v>
      </c>
      <c r="G7">
        <f>VLOOKUP(C7,計算!$D:$H,5,0)</f>
        <v>0</v>
      </c>
      <c r="H7">
        <f t="shared" si="0"/>
        <v>0</v>
      </c>
      <c r="I7">
        <f t="shared" si="1"/>
        <v>0</v>
      </c>
      <c r="J7">
        <f t="shared" si="2"/>
        <v>0</v>
      </c>
    </row>
    <row r="8" spans="1:10" x14ac:dyDescent="0.45">
      <c r="A8" s="71"/>
      <c r="B8" s="3" t="s">
        <v>83</v>
      </c>
      <c r="C8" t="str">
        <f>計算!Q17</f>
        <v>a</v>
      </c>
      <c r="D8" t="str">
        <f>VLOOKUP(C8,計算!$D:$H,2,0)</f>
        <v>できない</v>
      </c>
      <c r="E8">
        <f>VLOOKUP(C8,計算!$D:$H,3,0)</f>
        <v>0</v>
      </c>
      <c r="F8">
        <f>VLOOKUP(C8,計算!$D:$H,4,0)</f>
        <v>0</v>
      </c>
      <c r="G8">
        <f>VLOOKUP(C8,計算!$D:$H,5,0)</f>
        <v>0</v>
      </c>
      <c r="H8">
        <f t="shared" si="0"/>
        <v>0</v>
      </c>
      <c r="I8">
        <f t="shared" si="1"/>
        <v>0</v>
      </c>
      <c r="J8">
        <f t="shared" si="2"/>
        <v>0</v>
      </c>
    </row>
    <row r="9" spans="1:10" x14ac:dyDescent="0.45">
      <c r="A9" s="71"/>
      <c r="B9" s="3" t="s">
        <v>86</v>
      </c>
      <c r="C9" t="str">
        <f>計算!Q19</f>
        <v>a</v>
      </c>
      <c r="D9" t="str">
        <f>VLOOKUP(C9,計算!$D:$H,2,0)</f>
        <v>できない</v>
      </c>
      <c r="E9">
        <f>VLOOKUP(C9,計算!$D:$H,3,0)</f>
        <v>0</v>
      </c>
      <c r="F9">
        <f>VLOOKUP(C9,計算!$D:$H,4,0)</f>
        <v>0</v>
      </c>
      <c r="G9">
        <f>VLOOKUP(C9,計算!$D:$H,5,0)</f>
        <v>0</v>
      </c>
      <c r="H9">
        <f t="shared" si="0"/>
        <v>0</v>
      </c>
      <c r="I9">
        <f t="shared" si="1"/>
        <v>0</v>
      </c>
      <c r="J9">
        <f t="shared" si="2"/>
        <v>0</v>
      </c>
    </row>
    <row r="10" spans="1:10" ht="18.75" customHeight="1" x14ac:dyDescent="0.45">
      <c r="A10" s="71"/>
      <c r="B10" s="3" t="s">
        <v>89</v>
      </c>
      <c r="C10" t="str">
        <f>計算!Q21</f>
        <v>a</v>
      </c>
      <c r="D10" t="str">
        <f>VLOOKUP(C10,計算!$D:$H,2,0)</f>
        <v>できない</v>
      </c>
      <c r="E10">
        <f>VLOOKUP(C10,計算!$D:$H,3,0)</f>
        <v>0</v>
      </c>
      <c r="F10">
        <f>VLOOKUP(C10,計算!$D:$H,4,0)</f>
        <v>0</v>
      </c>
      <c r="G10">
        <f>VLOOKUP(C10,計算!$D:$H,5,0)</f>
        <v>0</v>
      </c>
      <c r="H10">
        <f t="shared" si="0"/>
        <v>0</v>
      </c>
      <c r="I10">
        <f t="shared" si="1"/>
        <v>0</v>
      </c>
      <c r="J10">
        <f t="shared" si="2"/>
        <v>0</v>
      </c>
    </row>
    <row r="11" spans="1:10" ht="18.75" customHeight="1" x14ac:dyDescent="0.45">
      <c r="A11" s="71"/>
      <c r="B11" s="3" t="s">
        <v>288</v>
      </c>
      <c r="C11" t="str">
        <f>計算!Q24</f>
        <v>a</v>
      </c>
      <c r="D11" t="str">
        <f>VLOOKUP(C11,計算!$D:$H,2,0)</f>
        <v>できない</v>
      </c>
      <c r="E11">
        <f>VLOOKUP(C11,計算!$D:$H,3,0)</f>
        <v>0</v>
      </c>
      <c r="F11">
        <f>VLOOKUP(C11,計算!$D:$H,4,0)</f>
        <v>0</v>
      </c>
      <c r="G11">
        <f>VLOOKUP(C11,計算!$D:$H,5,0)</f>
        <v>0</v>
      </c>
      <c r="H11">
        <f t="shared" si="0"/>
        <v>0</v>
      </c>
      <c r="I11">
        <f t="shared" si="1"/>
        <v>0</v>
      </c>
      <c r="J11">
        <f t="shared" si="2"/>
        <v>0</v>
      </c>
    </row>
    <row r="12" spans="1:10" ht="18.75" customHeight="1" x14ac:dyDescent="0.45">
      <c r="A12" s="79" t="s">
        <v>24</v>
      </c>
      <c r="B12" s="3" t="s">
        <v>98</v>
      </c>
      <c r="C12" t="str">
        <f>計算!Q27</f>
        <v>a</v>
      </c>
      <c r="D12" t="str">
        <f>VLOOKUP(C12,計算!$D:$H,2,0)</f>
        <v>できない</v>
      </c>
      <c r="E12">
        <f>VLOOKUP(C12,計算!$D:$H,3,0)</f>
        <v>0</v>
      </c>
      <c r="F12">
        <f>VLOOKUP(C12,計算!$D:$H,4,0)</f>
        <v>0</v>
      </c>
      <c r="G12">
        <f>VLOOKUP(C12,計算!$D:$H,5,0)</f>
        <v>0</v>
      </c>
      <c r="H12">
        <f t="shared" si="0"/>
        <v>0</v>
      </c>
      <c r="I12">
        <f t="shared" si="1"/>
        <v>0</v>
      </c>
      <c r="J12">
        <f t="shared" si="2"/>
        <v>0</v>
      </c>
    </row>
    <row r="13" spans="1:10" x14ac:dyDescent="0.45">
      <c r="A13" s="79"/>
      <c r="B13" s="3" t="s">
        <v>101</v>
      </c>
      <c r="C13" t="str">
        <f>計算!Q29</f>
        <v>a</v>
      </c>
      <c r="D13" t="str">
        <f>VLOOKUP(C13,計算!$D:$H,2,0)</f>
        <v>できない</v>
      </c>
      <c r="E13">
        <f>VLOOKUP(C13,計算!$D:$H,3,0)</f>
        <v>0</v>
      </c>
      <c r="F13">
        <f>VLOOKUP(C13,計算!$D:$H,4,0)</f>
        <v>0</v>
      </c>
      <c r="G13">
        <f>VLOOKUP(C13,計算!$D:$H,5,0)</f>
        <v>0</v>
      </c>
      <c r="H13">
        <f t="shared" si="0"/>
        <v>0</v>
      </c>
      <c r="I13">
        <f t="shared" si="1"/>
        <v>0</v>
      </c>
      <c r="J13">
        <f t="shared" si="2"/>
        <v>0</v>
      </c>
    </row>
    <row r="14" spans="1:10" x14ac:dyDescent="0.45">
      <c r="A14" s="79"/>
      <c r="B14" s="3" t="s">
        <v>104</v>
      </c>
      <c r="C14" t="str">
        <f>計算!Q31</f>
        <v>a</v>
      </c>
      <c r="D14" t="str">
        <f>VLOOKUP(C14,計算!$D:$H,2,0)</f>
        <v>できない</v>
      </c>
      <c r="E14">
        <f>VLOOKUP(C14,計算!$D:$H,3,0)</f>
        <v>0</v>
      </c>
      <c r="F14">
        <f>VLOOKUP(C14,計算!$D:$H,4,0)</f>
        <v>0</v>
      </c>
      <c r="G14">
        <f>VLOOKUP(C14,計算!$D:$H,5,0)</f>
        <v>0</v>
      </c>
      <c r="H14">
        <f t="shared" si="0"/>
        <v>0</v>
      </c>
      <c r="I14">
        <f t="shared" si="1"/>
        <v>0</v>
      </c>
      <c r="J14">
        <f t="shared" si="2"/>
        <v>0</v>
      </c>
    </row>
    <row r="15" spans="1:10" ht="18.75" customHeight="1" x14ac:dyDescent="0.45">
      <c r="A15" s="79"/>
      <c r="B15" s="3" t="s">
        <v>108</v>
      </c>
      <c r="C15" t="str">
        <f>計算!Q34</f>
        <v>a</v>
      </c>
      <c r="D15" t="str">
        <f>VLOOKUP(C15,計算!$D:$H,2,0)</f>
        <v>できない</v>
      </c>
      <c r="E15">
        <f>VLOOKUP(C15,計算!$D:$H,3,0)</f>
        <v>0</v>
      </c>
      <c r="F15">
        <f>VLOOKUP(C15,計算!$D:$H,4,0)</f>
        <v>0</v>
      </c>
      <c r="G15">
        <f>VLOOKUP(C15,計算!$D:$H,5,0)</f>
        <v>0</v>
      </c>
      <c r="H15">
        <f t="shared" si="0"/>
        <v>0</v>
      </c>
      <c r="I15">
        <f t="shared" si="1"/>
        <v>0</v>
      </c>
      <c r="J15">
        <f t="shared" si="2"/>
        <v>0</v>
      </c>
    </row>
    <row r="16" spans="1:10" x14ac:dyDescent="0.45">
      <c r="A16" s="79"/>
      <c r="B16" s="3" t="s">
        <v>112</v>
      </c>
      <c r="C16" t="str">
        <f>計算!Q37</f>
        <v>a</v>
      </c>
      <c r="D16" t="str">
        <f>VLOOKUP(C16,計算!$D:$H,2,0)</f>
        <v>できない</v>
      </c>
      <c r="E16">
        <f>VLOOKUP(C16,計算!$D:$H,3,0)</f>
        <v>0</v>
      </c>
      <c r="F16">
        <f>VLOOKUP(C16,計算!$D:$H,4,0)</f>
        <v>0</v>
      </c>
      <c r="G16">
        <f>VLOOKUP(C16,計算!$D:$H,5,0)</f>
        <v>0</v>
      </c>
      <c r="H16">
        <f t="shared" si="0"/>
        <v>0</v>
      </c>
      <c r="I16">
        <f t="shared" si="1"/>
        <v>0</v>
      </c>
      <c r="J16">
        <f t="shared" si="2"/>
        <v>0</v>
      </c>
    </row>
    <row r="17" spans="1:10" x14ac:dyDescent="0.45">
      <c r="A17" s="3" t="s">
        <v>289</v>
      </c>
      <c r="B17" s="3" t="s">
        <v>116</v>
      </c>
      <c r="C17" t="str">
        <f>計算!Q40</f>
        <v>a</v>
      </c>
      <c r="D17" t="str">
        <f>VLOOKUP(C17,計算!$D:$H,2,0)</f>
        <v>できない</v>
      </c>
      <c r="E17">
        <f>VLOOKUP(C17,計算!$D:$H,3,0)</f>
        <v>0</v>
      </c>
      <c r="F17">
        <f>VLOOKUP(C17,計算!$D:$H,4,0)</f>
        <v>0</v>
      </c>
      <c r="G17">
        <f>VLOOKUP(C17,計算!$D:$H,5,0)</f>
        <v>0</v>
      </c>
      <c r="H17">
        <f t="shared" si="0"/>
        <v>0</v>
      </c>
      <c r="I17">
        <f t="shared" si="1"/>
        <v>0</v>
      </c>
      <c r="J17">
        <f t="shared" si="2"/>
        <v>0</v>
      </c>
    </row>
    <row r="18" spans="1:10" x14ac:dyDescent="0.45">
      <c r="A18" s="71" t="s">
        <v>119</v>
      </c>
      <c r="B18" s="3" t="s">
        <v>120</v>
      </c>
      <c r="C18" t="str">
        <f>計算!Q42</f>
        <v>a</v>
      </c>
      <c r="D18" t="str">
        <f>VLOOKUP(C18,計算!$D:$H,2,0)</f>
        <v>できない</v>
      </c>
      <c r="E18">
        <f>VLOOKUP(C18,計算!$D:$H,3,0)</f>
        <v>0</v>
      </c>
      <c r="F18">
        <f>VLOOKUP(C18,計算!$D:$H,4,0)</f>
        <v>0</v>
      </c>
      <c r="G18">
        <f>VLOOKUP(C18,計算!$D:$H,5,0)</f>
        <v>0</v>
      </c>
      <c r="H18">
        <f t="shared" si="0"/>
        <v>0</v>
      </c>
      <c r="I18">
        <f t="shared" si="1"/>
        <v>0</v>
      </c>
      <c r="J18">
        <f t="shared" si="2"/>
        <v>0</v>
      </c>
    </row>
    <row r="19" spans="1:10" x14ac:dyDescent="0.45">
      <c r="A19" s="71"/>
      <c r="B19" s="3" t="s">
        <v>124</v>
      </c>
      <c r="C19" t="str">
        <f>計算!Q45</f>
        <v>a</v>
      </c>
      <c r="D19" t="str">
        <f>VLOOKUP(C19,計算!$D:$H,2,0)</f>
        <v>できない</v>
      </c>
      <c r="E19">
        <f>VLOOKUP(C19,計算!$D:$H,3,0)</f>
        <v>0</v>
      </c>
      <c r="F19">
        <f>VLOOKUP(C19,計算!$D:$H,4,0)</f>
        <v>0</v>
      </c>
      <c r="G19">
        <f>VLOOKUP(C19,計算!$D:$H,5,0)</f>
        <v>0</v>
      </c>
      <c r="H19">
        <f t="shared" si="0"/>
        <v>0</v>
      </c>
      <c r="I19">
        <f t="shared" si="1"/>
        <v>0</v>
      </c>
      <c r="J19">
        <f t="shared" si="2"/>
        <v>0</v>
      </c>
    </row>
    <row r="20" spans="1:10" x14ac:dyDescent="0.45">
      <c r="A20" s="6" t="s">
        <v>290</v>
      </c>
      <c r="B20" s="3" t="s">
        <v>127</v>
      </c>
      <c r="C20" t="str">
        <f>計算!Q47</f>
        <v>a</v>
      </c>
      <c r="D20" t="str">
        <f>VLOOKUP(C20,計算!$D:$H,2,0)</f>
        <v>できない</v>
      </c>
      <c r="E20">
        <f>VLOOKUP(C20,計算!$D:$H,3,0)</f>
        <v>0</v>
      </c>
      <c r="F20">
        <f>VLOOKUP(C20,計算!$D:$H,4,0)</f>
        <v>0</v>
      </c>
      <c r="G20">
        <f>VLOOKUP(C20,計算!$D:$H,5,0)</f>
        <v>0</v>
      </c>
      <c r="H20">
        <f t="shared" si="0"/>
        <v>0</v>
      </c>
      <c r="I20">
        <f t="shared" si="1"/>
        <v>0</v>
      </c>
      <c r="J20">
        <f t="shared" si="2"/>
        <v>0</v>
      </c>
    </row>
    <row r="21" spans="1:10" x14ac:dyDescent="0.45">
      <c r="A21" s="6" t="s">
        <v>291</v>
      </c>
      <c r="B21" s="3" t="s">
        <v>292</v>
      </c>
      <c r="C21" t="str">
        <f>計算!Q50</f>
        <v>a</v>
      </c>
      <c r="D21" t="str">
        <f>VLOOKUP(C21,計算!$D:$H,2,0)</f>
        <v>できない</v>
      </c>
      <c r="E21">
        <f>VLOOKUP(C21,計算!$D:$H,3,0)</f>
        <v>0</v>
      </c>
      <c r="F21">
        <f>VLOOKUP(C21,計算!$D:$H,4,0)</f>
        <v>0</v>
      </c>
      <c r="G21">
        <f>VLOOKUP(C21,計算!$D:$H,5,0)</f>
        <v>0</v>
      </c>
      <c r="H21">
        <f t="shared" si="0"/>
        <v>0</v>
      </c>
      <c r="I21">
        <f t="shared" si="1"/>
        <v>0</v>
      </c>
      <c r="J21">
        <f t="shared" si="2"/>
        <v>0</v>
      </c>
    </row>
    <row r="22" spans="1:10" x14ac:dyDescent="0.45">
      <c r="A22" s="6" t="s">
        <v>293</v>
      </c>
      <c r="B22" s="3" t="s">
        <v>136</v>
      </c>
      <c r="C22" t="str">
        <f>計算!Q53</f>
        <v>a</v>
      </c>
      <c r="D22" t="str">
        <f>VLOOKUP(C22,計算!$D:$H,2,0)</f>
        <v>できない</v>
      </c>
      <c r="E22">
        <f>VLOOKUP(C22,計算!$D:$H,3,0)</f>
        <v>0</v>
      </c>
      <c r="F22">
        <f>VLOOKUP(C22,計算!$D:$H,4,0)</f>
        <v>0</v>
      </c>
      <c r="G22">
        <f>VLOOKUP(C22,計算!$D:$H,5,0)</f>
        <v>0</v>
      </c>
      <c r="H22">
        <f t="shared" si="0"/>
        <v>0</v>
      </c>
      <c r="I22">
        <f t="shared" si="1"/>
        <v>0</v>
      </c>
      <c r="J22">
        <f t="shared" si="2"/>
        <v>0</v>
      </c>
    </row>
    <row r="23" spans="1:10" x14ac:dyDescent="0.45">
      <c r="A23" s="6" t="s">
        <v>294</v>
      </c>
      <c r="B23" s="3" t="s">
        <v>63</v>
      </c>
      <c r="C23" t="str">
        <f>計算!Q55</f>
        <v>a</v>
      </c>
      <c r="D23" t="str">
        <f>VLOOKUP(C23,計算!$D:$H,2,0)</f>
        <v>できない</v>
      </c>
      <c r="E23">
        <f>VLOOKUP(C23,計算!$D:$H,3,0)</f>
        <v>0</v>
      </c>
      <c r="F23">
        <f>VLOOKUP(C23,計算!$D:$H,4,0)</f>
        <v>0</v>
      </c>
      <c r="G23">
        <f>VLOOKUP(C23,計算!$D:$H,5,0)</f>
        <v>0</v>
      </c>
      <c r="H23">
        <f t="shared" si="0"/>
        <v>0</v>
      </c>
      <c r="I23">
        <f t="shared" si="1"/>
        <v>0</v>
      </c>
      <c r="J23">
        <f t="shared" si="2"/>
        <v>0</v>
      </c>
    </row>
    <row r="24" spans="1:10" x14ac:dyDescent="0.45">
      <c r="A24" s="6" t="s">
        <v>295</v>
      </c>
      <c r="B24" s="3" t="s">
        <v>143</v>
      </c>
      <c r="C24" t="str">
        <f>計算!Q57</f>
        <v>a</v>
      </c>
      <c r="D24" t="str">
        <f>VLOOKUP(C24,計算!$D:$H,2,0)</f>
        <v>できない</v>
      </c>
      <c r="E24">
        <f>VLOOKUP(C24,計算!$D:$H,3,0)</f>
        <v>0</v>
      </c>
      <c r="F24">
        <f>VLOOKUP(C24,計算!$D:$H,4,0)</f>
        <v>0</v>
      </c>
      <c r="G24">
        <f>VLOOKUP(C24,計算!$D:$H,5,0)</f>
        <v>0</v>
      </c>
      <c r="H24">
        <f t="shared" si="0"/>
        <v>0</v>
      </c>
      <c r="I24">
        <f t="shared" si="1"/>
        <v>0</v>
      </c>
      <c r="J24">
        <f t="shared" si="2"/>
        <v>0</v>
      </c>
    </row>
    <row r="25" spans="1:10" x14ac:dyDescent="0.45">
      <c r="A25" s="71" t="s">
        <v>296</v>
      </c>
      <c r="B25" s="3" t="s">
        <v>297</v>
      </c>
      <c r="C25" t="str">
        <f>計算!Q59</f>
        <v>a</v>
      </c>
      <c r="D25" t="str">
        <f>VLOOKUP(C25,計算!$D:$H,2,0)</f>
        <v>できない</v>
      </c>
      <c r="E25">
        <f>VLOOKUP(C25,計算!$D:$H,3,0)</f>
        <v>0</v>
      </c>
      <c r="F25">
        <f>VLOOKUP(C25,計算!$D:$H,4,0)</f>
        <v>0</v>
      </c>
      <c r="G25">
        <f>VLOOKUP(C25,計算!$D:$H,5,0)</f>
        <v>0</v>
      </c>
      <c r="H25">
        <f t="shared" si="0"/>
        <v>0</v>
      </c>
      <c r="I25">
        <f t="shared" si="1"/>
        <v>0</v>
      </c>
      <c r="J25">
        <f t="shared" si="2"/>
        <v>0</v>
      </c>
    </row>
    <row r="26" spans="1:10" x14ac:dyDescent="0.45">
      <c r="A26" s="71"/>
      <c r="B26" s="3" t="s">
        <v>298</v>
      </c>
      <c r="C26" t="str">
        <f>計算!Q62</f>
        <v>a</v>
      </c>
      <c r="D26" t="str">
        <f>VLOOKUP(C26,計算!$D:$H,2,0)</f>
        <v>できない</v>
      </c>
      <c r="E26">
        <f>VLOOKUP(C26,計算!$D:$H,3,0)</f>
        <v>0</v>
      </c>
      <c r="F26">
        <f>VLOOKUP(C26,計算!$D:$H,4,0)</f>
        <v>0</v>
      </c>
      <c r="G26">
        <f>VLOOKUP(C26,計算!$D:$H,5,0)</f>
        <v>0</v>
      </c>
      <c r="H26">
        <f t="shared" si="0"/>
        <v>0</v>
      </c>
      <c r="I26">
        <f t="shared" si="1"/>
        <v>0</v>
      </c>
      <c r="J26">
        <f t="shared" si="2"/>
        <v>0</v>
      </c>
    </row>
    <row r="27" spans="1:10" x14ac:dyDescent="0.45">
      <c r="A27" s="71" t="s">
        <v>302</v>
      </c>
      <c r="B27" s="3" t="s">
        <v>299</v>
      </c>
      <c r="C27" t="str">
        <f>計算!Q65</f>
        <v>a</v>
      </c>
      <c r="D27" t="str">
        <f>VLOOKUP(C27,計算!$D:$H,2,0)</f>
        <v>できない</v>
      </c>
      <c r="E27">
        <f>VLOOKUP(C27,計算!$D:$H,3,0)</f>
        <v>0</v>
      </c>
      <c r="F27">
        <f>VLOOKUP(C27,計算!$D:$H,4,0)</f>
        <v>0</v>
      </c>
      <c r="G27">
        <f>VLOOKUP(C27,計算!$D:$H,5,0)</f>
        <v>0</v>
      </c>
      <c r="H27">
        <f t="shared" si="0"/>
        <v>0</v>
      </c>
      <c r="I27">
        <f t="shared" si="1"/>
        <v>0</v>
      </c>
      <c r="J27">
        <f t="shared" si="2"/>
        <v>0</v>
      </c>
    </row>
    <row r="28" spans="1:10" x14ac:dyDescent="0.45">
      <c r="A28" s="71"/>
      <c r="B28" s="3" t="s">
        <v>300</v>
      </c>
      <c r="C28" t="str">
        <f>計算!Q68</f>
        <v>a</v>
      </c>
      <c r="D28" t="str">
        <f>VLOOKUP(C28,計算!$D:$H,2,0)</f>
        <v>できない</v>
      </c>
      <c r="E28">
        <f>VLOOKUP(C28,計算!$D:$H,3,0)</f>
        <v>0</v>
      </c>
      <c r="F28">
        <f>VLOOKUP(C28,計算!$D:$H,4,0)</f>
        <v>0</v>
      </c>
      <c r="G28">
        <f>VLOOKUP(C28,計算!$D:$H,5,0)</f>
        <v>0</v>
      </c>
      <c r="H28">
        <f t="shared" si="0"/>
        <v>0</v>
      </c>
      <c r="I28">
        <f t="shared" si="1"/>
        <v>0</v>
      </c>
      <c r="J28">
        <f t="shared" si="2"/>
        <v>0</v>
      </c>
    </row>
    <row r="29" spans="1:10" x14ac:dyDescent="0.45">
      <c r="A29" s="71"/>
      <c r="B29" s="3" t="s">
        <v>301</v>
      </c>
      <c r="C29" t="str">
        <f>計算!Q71</f>
        <v>a</v>
      </c>
      <c r="D29" t="str">
        <f>VLOOKUP(C29,計算!$D:$H,2,0)</f>
        <v>できない</v>
      </c>
      <c r="E29">
        <f>VLOOKUP(C29,計算!$D:$H,3,0)</f>
        <v>0</v>
      </c>
      <c r="F29">
        <f>VLOOKUP(C29,計算!$D:$H,4,0)</f>
        <v>0</v>
      </c>
      <c r="G29">
        <f>VLOOKUP(C29,計算!$D:$H,5,0)</f>
        <v>0</v>
      </c>
      <c r="H29">
        <f t="shared" si="0"/>
        <v>0</v>
      </c>
      <c r="I29">
        <f t="shared" si="1"/>
        <v>0</v>
      </c>
      <c r="J29">
        <f t="shared" si="2"/>
        <v>0</v>
      </c>
    </row>
    <row r="30" spans="1:10" x14ac:dyDescent="0.45">
      <c r="A30" s="80" t="s">
        <v>303</v>
      </c>
      <c r="B30" s="3" t="s">
        <v>303</v>
      </c>
      <c r="C30" t="str">
        <f>計算!Q74</f>
        <v>a</v>
      </c>
      <c r="D30" t="str">
        <f>VLOOKUP(C30,計算!$D:$H,2,0)</f>
        <v>できない</v>
      </c>
      <c r="E30">
        <f>VLOOKUP(C30,計算!$D:$H,3,0)</f>
        <v>0</v>
      </c>
      <c r="F30">
        <f>VLOOKUP(C30,計算!$D:$H,4,0)</f>
        <v>0</v>
      </c>
      <c r="G30">
        <f>VLOOKUP(C30,計算!$D:$H,5,0)</f>
        <v>0</v>
      </c>
      <c r="H30">
        <f t="shared" si="0"/>
        <v>0</v>
      </c>
      <c r="I30">
        <f t="shared" si="1"/>
        <v>0</v>
      </c>
      <c r="J30">
        <f t="shared" si="2"/>
        <v>0</v>
      </c>
    </row>
    <row r="31" spans="1:10" x14ac:dyDescent="0.45">
      <c r="A31" s="80"/>
      <c r="B31" s="3" t="s">
        <v>304</v>
      </c>
      <c r="C31" t="str">
        <f>計算!Q77</f>
        <v>a</v>
      </c>
      <c r="D31" t="str">
        <f>VLOOKUP(C31,計算!$D:$H,2,0)</f>
        <v>できない</v>
      </c>
      <c r="E31">
        <f>VLOOKUP(C31,計算!$D:$H,3,0)</f>
        <v>0</v>
      </c>
      <c r="F31">
        <f>VLOOKUP(C31,計算!$D:$H,4,0)</f>
        <v>0</v>
      </c>
      <c r="G31">
        <f>VLOOKUP(C31,計算!$D:$H,5,0)</f>
        <v>0</v>
      </c>
      <c r="H31">
        <f t="shared" si="0"/>
        <v>0</v>
      </c>
      <c r="I31">
        <f t="shared" si="1"/>
        <v>0</v>
      </c>
      <c r="J31">
        <f t="shared" si="2"/>
        <v>0</v>
      </c>
    </row>
    <row r="32" spans="1:10" x14ac:dyDescent="0.45">
      <c r="A32" s="71" t="s">
        <v>305</v>
      </c>
      <c r="B32" s="3" t="s">
        <v>306</v>
      </c>
      <c r="C32" t="str">
        <f>計算!Q79</f>
        <v>a</v>
      </c>
      <c r="D32" t="str">
        <f>VLOOKUP(C32,計算!$D:$H,2,0)</f>
        <v>できない</v>
      </c>
      <c r="E32">
        <f>VLOOKUP(C32,計算!$D:$H,3,0)</f>
        <v>0</v>
      </c>
      <c r="F32">
        <f>VLOOKUP(C32,計算!$D:$H,4,0)</f>
        <v>0</v>
      </c>
      <c r="G32">
        <f>VLOOKUP(C32,計算!$D:$H,5,0)</f>
        <v>0</v>
      </c>
      <c r="H32">
        <f t="shared" si="0"/>
        <v>0</v>
      </c>
      <c r="I32">
        <f t="shared" si="1"/>
        <v>0</v>
      </c>
      <c r="J32">
        <f t="shared" si="2"/>
        <v>0</v>
      </c>
    </row>
    <row r="33" spans="1:10" x14ac:dyDescent="0.45">
      <c r="A33" s="71"/>
      <c r="B33" s="3" t="s">
        <v>307</v>
      </c>
      <c r="C33" t="str">
        <f>計算!Q82</f>
        <v>a</v>
      </c>
      <c r="D33" t="str">
        <f>VLOOKUP(C33,計算!$D:$H,2,0)</f>
        <v>できない</v>
      </c>
      <c r="E33">
        <f>VLOOKUP(C33,計算!$D:$H,3,0)</f>
        <v>0</v>
      </c>
      <c r="F33">
        <f>VLOOKUP(C33,計算!$D:$H,4,0)</f>
        <v>0</v>
      </c>
      <c r="G33">
        <f>VLOOKUP(C33,計算!$D:$H,5,0)</f>
        <v>0</v>
      </c>
      <c r="H33">
        <f t="shared" si="0"/>
        <v>0</v>
      </c>
      <c r="I33">
        <f t="shared" si="1"/>
        <v>0</v>
      </c>
      <c r="J33">
        <f t="shared" si="2"/>
        <v>0</v>
      </c>
    </row>
    <row r="34" spans="1:10" x14ac:dyDescent="0.45">
      <c r="A34" s="71"/>
      <c r="B34" s="3" t="s">
        <v>308</v>
      </c>
      <c r="C34" t="str">
        <f>計算!Q84</f>
        <v>a</v>
      </c>
      <c r="D34" t="str">
        <f>VLOOKUP(C34,計算!$D:$H,2,0)</f>
        <v>できない</v>
      </c>
      <c r="E34">
        <f>VLOOKUP(C34,計算!$D:$H,3,0)</f>
        <v>0</v>
      </c>
      <c r="F34">
        <f>VLOOKUP(C34,計算!$D:$H,4,0)</f>
        <v>0</v>
      </c>
      <c r="G34">
        <f>VLOOKUP(C34,計算!$D:$H,5,0)</f>
        <v>0</v>
      </c>
      <c r="H34">
        <f t="shared" si="0"/>
        <v>0</v>
      </c>
      <c r="I34">
        <f t="shared" si="1"/>
        <v>0</v>
      </c>
      <c r="J34">
        <f t="shared" si="2"/>
        <v>0</v>
      </c>
    </row>
    <row r="35" spans="1:10" x14ac:dyDescent="0.45">
      <c r="A35" s="71"/>
      <c r="B35" s="3" t="s">
        <v>309</v>
      </c>
      <c r="C35" t="str">
        <f>計算!Q86</f>
        <v>a</v>
      </c>
      <c r="D35" t="str">
        <f>VLOOKUP(C35,計算!$D:$H,2,0)</f>
        <v>できない</v>
      </c>
      <c r="E35">
        <f>VLOOKUP(C35,計算!$D:$H,3,0)</f>
        <v>0</v>
      </c>
      <c r="F35">
        <f>VLOOKUP(C35,計算!$D:$H,4,0)</f>
        <v>0</v>
      </c>
      <c r="G35">
        <f>VLOOKUP(C35,計算!$D:$H,5,0)</f>
        <v>0</v>
      </c>
      <c r="H35">
        <f t="shared" si="0"/>
        <v>0</v>
      </c>
      <c r="I35">
        <f t="shared" si="1"/>
        <v>0</v>
      </c>
      <c r="J35">
        <f t="shared" si="2"/>
        <v>0</v>
      </c>
    </row>
    <row r="36" spans="1:10" x14ac:dyDescent="0.45">
      <c r="A36" s="71" t="s">
        <v>310</v>
      </c>
      <c r="B36" s="3" t="s">
        <v>311</v>
      </c>
      <c r="C36" t="str">
        <f>計算!Q87</f>
        <v>a</v>
      </c>
      <c r="D36" t="str">
        <f>VLOOKUP(C36,計算!$D:$H,2,0)</f>
        <v>できない</v>
      </c>
      <c r="E36">
        <f>VLOOKUP(C36,計算!$D:$H,3,0)</f>
        <v>0</v>
      </c>
      <c r="F36">
        <f>VLOOKUP(C36,計算!$D:$H,4,0)</f>
        <v>0</v>
      </c>
      <c r="G36">
        <f>VLOOKUP(C36,計算!$D:$H,5,0)</f>
        <v>0</v>
      </c>
      <c r="H36">
        <f t="shared" si="0"/>
        <v>0</v>
      </c>
      <c r="I36">
        <f t="shared" si="1"/>
        <v>0</v>
      </c>
      <c r="J36">
        <f t="shared" si="2"/>
        <v>0</v>
      </c>
    </row>
    <row r="37" spans="1:10" x14ac:dyDescent="0.45">
      <c r="A37" s="71"/>
      <c r="B37" s="3" t="s">
        <v>312</v>
      </c>
      <c r="C37" t="str">
        <f>計算!Q89</f>
        <v>a</v>
      </c>
      <c r="D37" t="str">
        <f>VLOOKUP(C37,計算!$D:$H,2,0)</f>
        <v>できない</v>
      </c>
      <c r="E37">
        <f>VLOOKUP(C37,計算!$D:$H,3,0)</f>
        <v>0</v>
      </c>
      <c r="F37">
        <f>VLOOKUP(C37,計算!$D:$H,4,0)</f>
        <v>0</v>
      </c>
      <c r="G37">
        <f>VLOOKUP(C37,計算!$D:$H,5,0)</f>
        <v>0</v>
      </c>
      <c r="H37">
        <f t="shared" si="0"/>
        <v>0</v>
      </c>
      <c r="I37">
        <f t="shared" si="1"/>
        <v>0</v>
      </c>
      <c r="J37">
        <f t="shared" si="2"/>
        <v>0</v>
      </c>
    </row>
    <row r="38" spans="1:10" x14ac:dyDescent="0.45">
      <c r="A38" s="71"/>
      <c r="B38" s="3" t="s">
        <v>313</v>
      </c>
      <c r="C38" t="str">
        <f>計算!Q92</f>
        <v>a</v>
      </c>
      <c r="D38" t="str">
        <f>VLOOKUP(C38,計算!$D:$H,2,0)</f>
        <v>できない</v>
      </c>
      <c r="E38">
        <f>VLOOKUP(C38,計算!$D:$H,3,0)</f>
        <v>0</v>
      </c>
      <c r="F38">
        <f>VLOOKUP(C38,計算!$D:$H,4,0)</f>
        <v>0</v>
      </c>
      <c r="G38">
        <f>VLOOKUP(C38,計算!$D:$H,5,0)</f>
        <v>0</v>
      </c>
      <c r="H38">
        <f t="shared" si="0"/>
        <v>0</v>
      </c>
      <c r="I38">
        <f t="shared" si="1"/>
        <v>0</v>
      </c>
      <c r="J38">
        <f t="shared" si="2"/>
        <v>0</v>
      </c>
    </row>
    <row r="39" spans="1:10" x14ac:dyDescent="0.45">
      <c r="A39" t="s">
        <v>314</v>
      </c>
      <c r="B39" s="3" t="s">
        <v>314</v>
      </c>
      <c r="C39" t="str">
        <f>計算!Q93</f>
        <v>a</v>
      </c>
      <c r="D39" t="str">
        <f>VLOOKUP(C39,計算!$D:$H,2,0)</f>
        <v>できない</v>
      </c>
      <c r="E39">
        <f>VLOOKUP(C39,計算!$D:$H,3,0)</f>
        <v>0</v>
      </c>
      <c r="F39">
        <f>VLOOKUP(C39,計算!$D:$H,4,0)</f>
        <v>0</v>
      </c>
      <c r="G39">
        <f>VLOOKUP(C39,計算!$D:$H,5,0)</f>
        <v>0</v>
      </c>
      <c r="H39">
        <f t="shared" si="0"/>
        <v>0</v>
      </c>
      <c r="I39">
        <f t="shared" si="1"/>
        <v>0</v>
      </c>
      <c r="J39">
        <f t="shared" si="2"/>
        <v>0</v>
      </c>
    </row>
    <row r="40" spans="1:10" x14ac:dyDescent="0.45">
      <c r="A40" s="71" t="s">
        <v>317</v>
      </c>
      <c r="B40" s="3" t="s">
        <v>315</v>
      </c>
      <c r="C40" t="str">
        <f>計算!Q95</f>
        <v>a</v>
      </c>
      <c r="D40" t="str">
        <f>VLOOKUP(C40,計算!$D:$H,2,0)</f>
        <v>できない</v>
      </c>
      <c r="E40">
        <f>VLOOKUP(C40,計算!$D:$H,3,0)</f>
        <v>0</v>
      </c>
      <c r="F40">
        <f>VLOOKUP(C40,計算!$D:$H,4,0)</f>
        <v>0</v>
      </c>
      <c r="G40">
        <f>VLOOKUP(C40,計算!$D:$H,5,0)</f>
        <v>0</v>
      </c>
      <c r="H40">
        <f t="shared" si="0"/>
        <v>0</v>
      </c>
      <c r="I40">
        <f t="shared" si="1"/>
        <v>0</v>
      </c>
      <c r="J40">
        <f t="shared" si="2"/>
        <v>0</v>
      </c>
    </row>
    <row r="41" spans="1:10" x14ac:dyDescent="0.45">
      <c r="A41" s="71"/>
      <c r="B41" s="3" t="s">
        <v>316</v>
      </c>
      <c r="C41" t="str">
        <f>計算!Q98</f>
        <v>a</v>
      </c>
      <c r="D41" t="str">
        <f>VLOOKUP(C41,計算!$D:$H,2,0)</f>
        <v>できない</v>
      </c>
      <c r="E41">
        <f>VLOOKUP(C41,計算!$D:$H,3,0)</f>
        <v>0</v>
      </c>
      <c r="F41">
        <f>VLOOKUP(C41,計算!$D:$H,4,0)</f>
        <v>0</v>
      </c>
      <c r="G41">
        <f>VLOOKUP(C41,計算!$D:$H,5,0)</f>
        <v>0</v>
      </c>
      <c r="H41">
        <f t="shared" si="0"/>
        <v>0</v>
      </c>
      <c r="I41">
        <f t="shared" si="1"/>
        <v>0</v>
      </c>
      <c r="J41">
        <f t="shared" si="2"/>
        <v>0</v>
      </c>
    </row>
    <row r="42" spans="1:10" x14ac:dyDescent="0.45">
      <c r="A42" t="s">
        <v>318</v>
      </c>
      <c r="B42" t="s">
        <v>318</v>
      </c>
      <c r="C42" t="str">
        <f>計算!Q101</f>
        <v>a</v>
      </c>
      <c r="D42" t="str">
        <f>VLOOKUP(C42,計算!$D:$H,2,0)</f>
        <v>できない</v>
      </c>
      <c r="E42">
        <f>VLOOKUP(C42,計算!$D:$H,3,0)</f>
        <v>0</v>
      </c>
      <c r="F42">
        <f>VLOOKUP(C42,計算!$D:$H,4,0)</f>
        <v>0</v>
      </c>
      <c r="G42">
        <f>VLOOKUP(C42,計算!$D:$H,5,0)</f>
        <v>0</v>
      </c>
      <c r="H42">
        <f t="shared" si="0"/>
        <v>0</v>
      </c>
      <c r="I42">
        <f t="shared" si="1"/>
        <v>0</v>
      </c>
      <c r="J42">
        <f t="shared" si="2"/>
        <v>0</v>
      </c>
    </row>
    <row r="43" spans="1:10" x14ac:dyDescent="0.45">
      <c r="A43" s="71" t="s">
        <v>319</v>
      </c>
      <c r="B43" s="3" t="s">
        <v>320</v>
      </c>
      <c r="C43" t="str">
        <f>計算!Q103</f>
        <v>a</v>
      </c>
      <c r="D43" t="str">
        <f>VLOOKUP(C43,計算!$D:$H,2,0)</f>
        <v>できない</v>
      </c>
      <c r="E43">
        <f>VLOOKUP(C43,計算!$D:$H,3,0)</f>
        <v>0</v>
      </c>
      <c r="F43">
        <f>VLOOKUP(C43,計算!$D:$H,4,0)</f>
        <v>0</v>
      </c>
      <c r="G43">
        <f>VLOOKUP(C43,計算!$D:$H,5,0)</f>
        <v>0</v>
      </c>
      <c r="H43">
        <f t="shared" si="0"/>
        <v>0</v>
      </c>
      <c r="I43">
        <f t="shared" si="1"/>
        <v>0</v>
      </c>
      <c r="J43">
        <f t="shared" si="2"/>
        <v>0</v>
      </c>
    </row>
    <row r="44" spans="1:10" x14ac:dyDescent="0.45">
      <c r="A44" s="71"/>
      <c r="B44" s="3" t="s">
        <v>321</v>
      </c>
      <c r="C44" t="str">
        <f>計算!Q105</f>
        <v>a</v>
      </c>
      <c r="D44" t="str">
        <f>VLOOKUP(C44,計算!$D:$H,2,0)</f>
        <v>できない</v>
      </c>
      <c r="E44">
        <f>VLOOKUP(C44,計算!$D:$H,3,0)</f>
        <v>0</v>
      </c>
      <c r="F44">
        <f>VLOOKUP(C44,計算!$D:$H,4,0)</f>
        <v>0</v>
      </c>
      <c r="G44">
        <f>VLOOKUP(C44,計算!$D:$H,5,0)</f>
        <v>0</v>
      </c>
      <c r="H44">
        <f t="shared" si="0"/>
        <v>0</v>
      </c>
      <c r="I44">
        <f t="shared" si="1"/>
        <v>0</v>
      </c>
      <c r="J44">
        <f t="shared" si="2"/>
        <v>0</v>
      </c>
    </row>
    <row r="45" spans="1:10" x14ac:dyDescent="0.45">
      <c r="A45" s="71"/>
      <c r="B45" s="3" t="s">
        <v>322</v>
      </c>
      <c r="C45" t="str">
        <f>計算!Q108</f>
        <v>a</v>
      </c>
      <c r="D45" t="str">
        <f>VLOOKUP(C45,計算!$D:$H,2,0)</f>
        <v>できない</v>
      </c>
      <c r="E45">
        <f>VLOOKUP(C45,計算!$D:$H,3,0)</f>
        <v>0</v>
      </c>
      <c r="F45">
        <f>VLOOKUP(C45,計算!$D:$H,4,0)</f>
        <v>0</v>
      </c>
      <c r="G45">
        <f>VLOOKUP(C45,計算!$D:$H,5,0)</f>
        <v>0</v>
      </c>
      <c r="H45">
        <f t="shared" si="0"/>
        <v>0</v>
      </c>
      <c r="I45">
        <f t="shared" si="1"/>
        <v>0</v>
      </c>
      <c r="J45">
        <f t="shared" si="2"/>
        <v>0</v>
      </c>
    </row>
    <row r="46" spans="1:10" x14ac:dyDescent="0.45">
      <c r="A46" s="71"/>
      <c r="B46" s="3" t="s">
        <v>323</v>
      </c>
      <c r="C46" t="str">
        <f>計算!Q109</f>
        <v>a</v>
      </c>
      <c r="D46" t="str">
        <f>VLOOKUP(C46,計算!$D:$H,2,0)</f>
        <v>できない</v>
      </c>
      <c r="E46">
        <f>VLOOKUP(C46,計算!$D:$H,3,0)</f>
        <v>0</v>
      </c>
      <c r="F46">
        <f>VLOOKUP(C46,計算!$D:$H,4,0)</f>
        <v>0</v>
      </c>
      <c r="G46">
        <f>VLOOKUP(C46,計算!$D:$H,5,0)</f>
        <v>0</v>
      </c>
      <c r="H46">
        <f t="shared" si="0"/>
        <v>0</v>
      </c>
      <c r="I46">
        <f t="shared" si="1"/>
        <v>0</v>
      </c>
      <c r="J46">
        <f t="shared" si="2"/>
        <v>0</v>
      </c>
    </row>
    <row r="47" spans="1:10" x14ac:dyDescent="0.45">
      <c r="A47" s="71"/>
      <c r="B47" s="3" t="s">
        <v>324</v>
      </c>
      <c r="C47" t="str">
        <f>計算!Q112</f>
        <v>a</v>
      </c>
      <c r="D47" t="str">
        <f>VLOOKUP(C47,計算!$D:$H,2,0)</f>
        <v>できない</v>
      </c>
      <c r="E47">
        <f>VLOOKUP(C47,計算!$D:$H,3,0)</f>
        <v>0</v>
      </c>
      <c r="F47">
        <f>VLOOKUP(C47,計算!$D:$H,4,0)</f>
        <v>0</v>
      </c>
      <c r="G47">
        <f>VLOOKUP(C47,計算!$D:$H,5,0)</f>
        <v>0</v>
      </c>
      <c r="H47">
        <f t="shared" si="0"/>
        <v>0</v>
      </c>
      <c r="I47">
        <f t="shared" si="1"/>
        <v>0</v>
      </c>
      <c r="J47">
        <f t="shared" si="2"/>
        <v>0</v>
      </c>
    </row>
    <row r="48" spans="1:10" x14ac:dyDescent="0.45">
      <c r="A48" s="71" t="s">
        <v>330</v>
      </c>
      <c r="B48" s="3" t="s">
        <v>325</v>
      </c>
      <c r="C48" t="str">
        <f>計算!Q114</f>
        <v>a</v>
      </c>
      <c r="D48" t="str">
        <f>VLOOKUP(C48,計算!$D:$H,2,0)</f>
        <v>できない</v>
      </c>
      <c r="E48">
        <f>VLOOKUP(C48,計算!$D:$H,3,0)</f>
        <v>0</v>
      </c>
      <c r="F48">
        <f>VLOOKUP(C48,計算!$D:$H,4,0)</f>
        <v>0</v>
      </c>
      <c r="G48">
        <f>VLOOKUP(C48,計算!$D:$H,5,0)</f>
        <v>0</v>
      </c>
      <c r="H48">
        <f t="shared" si="0"/>
        <v>0</v>
      </c>
      <c r="I48">
        <f t="shared" si="1"/>
        <v>0</v>
      </c>
      <c r="J48">
        <f t="shared" si="2"/>
        <v>0</v>
      </c>
    </row>
    <row r="49" spans="1:10" x14ac:dyDescent="0.45">
      <c r="A49" s="71"/>
      <c r="B49" s="3" t="s">
        <v>326</v>
      </c>
      <c r="C49" t="str">
        <f>計算!Q117</f>
        <v>a</v>
      </c>
      <c r="D49" t="str">
        <f>VLOOKUP(C49,計算!$D:$H,2,0)</f>
        <v>できない</v>
      </c>
      <c r="E49">
        <f>VLOOKUP(C49,計算!$D:$H,3,0)</f>
        <v>0</v>
      </c>
      <c r="F49">
        <f>VLOOKUP(C49,計算!$D:$H,4,0)</f>
        <v>0</v>
      </c>
      <c r="G49">
        <f>VLOOKUP(C49,計算!$D:$H,5,0)</f>
        <v>0</v>
      </c>
      <c r="H49">
        <f t="shared" si="0"/>
        <v>0</v>
      </c>
      <c r="I49">
        <f t="shared" si="1"/>
        <v>0</v>
      </c>
      <c r="J49">
        <f t="shared" si="2"/>
        <v>0</v>
      </c>
    </row>
    <row r="50" spans="1:10" x14ac:dyDescent="0.45">
      <c r="A50" s="71"/>
      <c r="B50" s="3" t="s">
        <v>327</v>
      </c>
      <c r="C50" t="str">
        <f>計算!Q120</f>
        <v>a</v>
      </c>
      <c r="D50" t="str">
        <f>VLOOKUP(C50,計算!$D:$H,2,0)</f>
        <v>できない</v>
      </c>
      <c r="E50">
        <f>VLOOKUP(C50,計算!$D:$H,3,0)</f>
        <v>0</v>
      </c>
      <c r="F50">
        <f>VLOOKUP(C50,計算!$D:$H,4,0)</f>
        <v>0</v>
      </c>
      <c r="G50">
        <f>VLOOKUP(C50,計算!$D:$H,5,0)</f>
        <v>0</v>
      </c>
      <c r="H50">
        <f t="shared" si="0"/>
        <v>0</v>
      </c>
      <c r="I50">
        <f t="shared" si="1"/>
        <v>0</v>
      </c>
      <c r="J50">
        <f t="shared" si="2"/>
        <v>0</v>
      </c>
    </row>
    <row r="51" spans="1:10" x14ac:dyDescent="0.45">
      <c r="A51" s="71"/>
      <c r="B51" s="3" t="s">
        <v>328</v>
      </c>
      <c r="C51" t="str">
        <f>計算!Q123</f>
        <v>a</v>
      </c>
      <c r="D51" t="str">
        <f>VLOOKUP(C51,計算!$D:$H,2,0)</f>
        <v>できない</v>
      </c>
      <c r="E51">
        <f>VLOOKUP(C51,計算!$D:$H,3,0)</f>
        <v>0</v>
      </c>
      <c r="F51">
        <f>VLOOKUP(C51,計算!$D:$H,4,0)</f>
        <v>0</v>
      </c>
      <c r="G51">
        <f>VLOOKUP(C51,計算!$D:$H,5,0)</f>
        <v>0</v>
      </c>
      <c r="H51">
        <f t="shared" si="0"/>
        <v>0</v>
      </c>
      <c r="I51">
        <f t="shared" si="1"/>
        <v>0</v>
      </c>
      <c r="J51">
        <f t="shared" si="2"/>
        <v>0</v>
      </c>
    </row>
    <row r="52" spans="1:10" x14ac:dyDescent="0.45">
      <c r="A52" s="71"/>
      <c r="B52" s="3" t="s">
        <v>329</v>
      </c>
      <c r="C52" t="str">
        <f>計算!Q126</f>
        <v>a</v>
      </c>
      <c r="D52" t="str">
        <f>VLOOKUP(C52,計算!$D:$H,2,0)</f>
        <v>できない</v>
      </c>
      <c r="E52">
        <f>VLOOKUP(C52,計算!$D:$H,3,0)</f>
        <v>0</v>
      </c>
      <c r="F52">
        <f>VLOOKUP(C52,計算!$D:$H,4,0)</f>
        <v>0</v>
      </c>
      <c r="G52">
        <f>VLOOKUP(C52,計算!$D:$H,5,0)</f>
        <v>0</v>
      </c>
      <c r="H52">
        <f t="shared" si="0"/>
        <v>0</v>
      </c>
      <c r="I52">
        <f t="shared" si="1"/>
        <v>0</v>
      </c>
      <c r="J52">
        <f t="shared" si="2"/>
        <v>0</v>
      </c>
    </row>
    <row r="53" spans="1:10" x14ac:dyDescent="0.45">
      <c r="A53" s="71" t="s">
        <v>331</v>
      </c>
      <c r="B53" s="3" t="s">
        <v>332</v>
      </c>
      <c r="C53" t="str">
        <f>計算!Q129</f>
        <v>a</v>
      </c>
      <c r="D53" t="str">
        <f>VLOOKUP(C53,計算!$D:$H,2,0)</f>
        <v>できない</v>
      </c>
      <c r="E53">
        <f>VLOOKUP(C53,計算!$D:$H,3,0)</f>
        <v>0</v>
      </c>
      <c r="F53">
        <f>VLOOKUP(C53,計算!$D:$H,4,0)</f>
        <v>0</v>
      </c>
      <c r="G53">
        <f>VLOOKUP(C53,計算!$D:$H,5,0)</f>
        <v>0</v>
      </c>
      <c r="H53">
        <f t="shared" si="0"/>
        <v>0</v>
      </c>
      <c r="I53">
        <f t="shared" si="1"/>
        <v>0</v>
      </c>
      <c r="J53">
        <f t="shared" si="2"/>
        <v>0</v>
      </c>
    </row>
    <row r="54" spans="1:10" x14ac:dyDescent="0.45">
      <c r="A54" s="71"/>
      <c r="B54" s="3" t="s">
        <v>333</v>
      </c>
      <c r="C54" t="str">
        <f>計算!Q132</f>
        <v>a</v>
      </c>
      <c r="D54" t="str">
        <f>VLOOKUP(C54,計算!$D:$H,2,0)</f>
        <v>できない</v>
      </c>
      <c r="E54">
        <f>VLOOKUP(C54,計算!$D:$H,3,0)</f>
        <v>0</v>
      </c>
      <c r="F54">
        <f>VLOOKUP(C54,計算!$D:$H,4,0)</f>
        <v>0</v>
      </c>
      <c r="G54">
        <f>VLOOKUP(C54,計算!$D:$H,5,0)</f>
        <v>0</v>
      </c>
      <c r="H54">
        <f t="shared" si="0"/>
        <v>0</v>
      </c>
      <c r="I54">
        <f t="shared" si="1"/>
        <v>0</v>
      </c>
      <c r="J54">
        <f t="shared" si="2"/>
        <v>0</v>
      </c>
    </row>
    <row r="55" spans="1:10" x14ac:dyDescent="0.45">
      <c r="A55" s="71" t="s">
        <v>334</v>
      </c>
      <c r="B55" s="3" t="s">
        <v>335</v>
      </c>
      <c r="C55" t="str">
        <f>計算!Q135</f>
        <v>a</v>
      </c>
      <c r="D55" t="str">
        <f>VLOOKUP(C55,計算!$D:$H,2,0)</f>
        <v>できない</v>
      </c>
      <c r="E55">
        <f>VLOOKUP(C55,計算!$D:$H,3,0)</f>
        <v>0</v>
      </c>
      <c r="F55">
        <f>VLOOKUP(C55,計算!$D:$H,4,0)</f>
        <v>0</v>
      </c>
      <c r="G55">
        <f>VLOOKUP(C55,計算!$D:$H,5,0)</f>
        <v>0</v>
      </c>
      <c r="H55">
        <f t="shared" si="0"/>
        <v>0</v>
      </c>
      <c r="I55">
        <f t="shared" si="1"/>
        <v>0</v>
      </c>
      <c r="J55">
        <f t="shared" si="2"/>
        <v>0</v>
      </c>
    </row>
    <row r="56" spans="1:10" x14ac:dyDescent="0.45">
      <c r="A56" s="71"/>
      <c r="B56" s="3" t="s">
        <v>336</v>
      </c>
      <c r="C56" t="str">
        <f>計算!Q136</f>
        <v>a</v>
      </c>
      <c r="D56" t="str">
        <f>VLOOKUP(C56,計算!$D:$H,2,0)</f>
        <v>できない</v>
      </c>
      <c r="E56">
        <f>VLOOKUP(C56,計算!$D:$H,3,0)</f>
        <v>0</v>
      </c>
      <c r="F56">
        <f>VLOOKUP(C56,計算!$D:$H,4,0)</f>
        <v>0</v>
      </c>
      <c r="G56">
        <f>VLOOKUP(C56,計算!$D:$H,5,0)</f>
        <v>0</v>
      </c>
      <c r="H56">
        <f t="shared" si="0"/>
        <v>0</v>
      </c>
      <c r="I56">
        <f t="shared" si="1"/>
        <v>0</v>
      </c>
      <c r="J56">
        <f t="shared" si="2"/>
        <v>0</v>
      </c>
    </row>
    <row r="57" spans="1:10" ht="36" x14ac:dyDescent="0.45">
      <c r="A57" s="71"/>
      <c r="B57" s="3" t="s">
        <v>337</v>
      </c>
      <c r="C57" t="str">
        <f>計算!Q139</f>
        <v>a</v>
      </c>
      <c r="D57" t="str">
        <f>VLOOKUP(C57,計算!$D:$H,2,0)</f>
        <v>できない</v>
      </c>
      <c r="E57">
        <f>VLOOKUP(C57,計算!$D:$H,3,0)</f>
        <v>0</v>
      </c>
      <c r="F57">
        <f>VLOOKUP(C57,計算!$D:$H,4,0)</f>
        <v>0</v>
      </c>
      <c r="G57">
        <f>VLOOKUP(C57,計算!$D:$H,5,0)</f>
        <v>0</v>
      </c>
      <c r="H57">
        <f t="shared" si="0"/>
        <v>0</v>
      </c>
      <c r="I57">
        <f t="shared" si="1"/>
        <v>0</v>
      </c>
      <c r="J57">
        <f t="shared" si="2"/>
        <v>0</v>
      </c>
    </row>
    <row r="58" spans="1:10" x14ac:dyDescent="0.45">
      <c r="A58" s="71"/>
      <c r="B58" s="3" t="s">
        <v>338</v>
      </c>
      <c r="C58" t="str">
        <f>計算!Q140</f>
        <v>a</v>
      </c>
      <c r="D58" t="str">
        <f>VLOOKUP(C58,計算!$D:$H,2,0)</f>
        <v>できない</v>
      </c>
      <c r="E58">
        <f>VLOOKUP(C58,計算!$D:$H,3,0)</f>
        <v>0</v>
      </c>
      <c r="F58">
        <f>VLOOKUP(C58,計算!$D:$H,4,0)</f>
        <v>0</v>
      </c>
      <c r="G58">
        <f>VLOOKUP(C58,計算!$D:$H,5,0)</f>
        <v>0</v>
      </c>
      <c r="H58">
        <f t="shared" si="0"/>
        <v>0</v>
      </c>
      <c r="I58">
        <f t="shared" si="1"/>
        <v>0</v>
      </c>
      <c r="J58">
        <f t="shared" si="2"/>
        <v>0</v>
      </c>
    </row>
    <row r="59" spans="1:10" x14ac:dyDescent="0.45">
      <c r="A59" s="71" t="s">
        <v>344</v>
      </c>
      <c r="B59" s="3" t="s">
        <v>339</v>
      </c>
      <c r="C59" t="str">
        <f>計算!Q141</f>
        <v>a</v>
      </c>
      <c r="D59" t="str">
        <f>VLOOKUP(C59,計算!$D:$H,2,0)</f>
        <v>できない</v>
      </c>
      <c r="E59">
        <f>VLOOKUP(C59,計算!$D:$H,3,0)</f>
        <v>0</v>
      </c>
      <c r="F59">
        <f>VLOOKUP(C59,計算!$D:$H,4,0)</f>
        <v>0</v>
      </c>
      <c r="G59">
        <f>VLOOKUP(C59,計算!$D:$H,5,0)</f>
        <v>0</v>
      </c>
      <c r="H59">
        <f t="shared" si="0"/>
        <v>0</v>
      </c>
      <c r="I59">
        <f t="shared" si="1"/>
        <v>0</v>
      </c>
      <c r="J59">
        <f t="shared" si="2"/>
        <v>0</v>
      </c>
    </row>
    <row r="60" spans="1:10" x14ac:dyDescent="0.45">
      <c r="A60" s="71"/>
      <c r="B60" s="3" t="s">
        <v>340</v>
      </c>
      <c r="C60" t="str">
        <f>計算!Q144</f>
        <v>a</v>
      </c>
      <c r="D60" t="str">
        <f>VLOOKUP(C60,計算!$D:$H,2,0)</f>
        <v>できない</v>
      </c>
      <c r="E60">
        <f>VLOOKUP(C60,計算!$D:$H,3,0)</f>
        <v>0</v>
      </c>
      <c r="F60">
        <f>VLOOKUP(C60,計算!$D:$H,4,0)</f>
        <v>0</v>
      </c>
      <c r="G60">
        <f>VLOOKUP(C60,計算!$D:$H,5,0)</f>
        <v>0</v>
      </c>
      <c r="H60">
        <f t="shared" si="0"/>
        <v>0</v>
      </c>
      <c r="I60">
        <f t="shared" si="1"/>
        <v>0</v>
      </c>
      <c r="J60">
        <f t="shared" si="2"/>
        <v>0</v>
      </c>
    </row>
    <row r="61" spans="1:10" ht="36" x14ac:dyDescent="0.45">
      <c r="A61" s="71"/>
      <c r="B61" s="3" t="s">
        <v>341</v>
      </c>
      <c r="C61" t="str">
        <f>計算!Q147</f>
        <v>a</v>
      </c>
      <c r="D61" t="str">
        <f>VLOOKUP(C61,計算!$D:$H,2,0)</f>
        <v>できない</v>
      </c>
      <c r="E61">
        <f>VLOOKUP(C61,計算!$D:$H,3,0)</f>
        <v>0</v>
      </c>
      <c r="F61">
        <f>VLOOKUP(C61,計算!$D:$H,4,0)</f>
        <v>0</v>
      </c>
      <c r="G61">
        <f>VLOOKUP(C61,計算!$D:$H,5,0)</f>
        <v>0</v>
      </c>
      <c r="H61">
        <f t="shared" si="0"/>
        <v>0</v>
      </c>
      <c r="I61">
        <f t="shared" si="1"/>
        <v>0</v>
      </c>
      <c r="J61">
        <f t="shared" si="2"/>
        <v>0</v>
      </c>
    </row>
    <row r="62" spans="1:10" x14ac:dyDescent="0.45">
      <c r="A62" s="71"/>
      <c r="B62" s="3" t="s">
        <v>342</v>
      </c>
      <c r="C62" t="str">
        <f>計算!Q150</f>
        <v>a</v>
      </c>
      <c r="D62" t="str">
        <f>VLOOKUP(C62,計算!$D:$H,2,0)</f>
        <v>できない</v>
      </c>
      <c r="E62">
        <f>VLOOKUP(C62,計算!$D:$H,3,0)</f>
        <v>0</v>
      </c>
      <c r="F62">
        <f>VLOOKUP(C62,計算!$D:$H,4,0)</f>
        <v>0</v>
      </c>
      <c r="G62">
        <f>VLOOKUP(C62,計算!$D:$H,5,0)</f>
        <v>0</v>
      </c>
      <c r="H62">
        <f t="shared" si="0"/>
        <v>0</v>
      </c>
      <c r="I62">
        <f t="shared" si="1"/>
        <v>0</v>
      </c>
      <c r="J62">
        <f t="shared" si="2"/>
        <v>0</v>
      </c>
    </row>
    <row r="63" spans="1:10" x14ac:dyDescent="0.45">
      <c r="A63" s="71"/>
      <c r="B63" s="3" t="s">
        <v>343</v>
      </c>
      <c r="C63" t="str">
        <f>計算!Q152</f>
        <v>a</v>
      </c>
      <c r="D63" t="str">
        <f>VLOOKUP(C63,計算!$D:$H,2,0)</f>
        <v>できない</v>
      </c>
      <c r="E63">
        <f>VLOOKUP(C63,計算!$D:$H,3,0)</f>
        <v>0</v>
      </c>
      <c r="F63">
        <f>VLOOKUP(C63,計算!$D:$H,4,0)</f>
        <v>0</v>
      </c>
      <c r="G63">
        <f>VLOOKUP(C63,計算!$D:$H,5,0)</f>
        <v>0</v>
      </c>
      <c r="H63">
        <f>IF(OR(E63="",E63=0),0,1)</f>
        <v>0</v>
      </c>
      <c r="I63">
        <f>IF(OR(F63="",F63=0),0,1)</f>
        <v>0</v>
      </c>
      <c r="J63">
        <f>IF(OR(G63="",G63=0),0,1)</f>
        <v>0</v>
      </c>
    </row>
    <row r="64" spans="1:10" x14ac:dyDescent="0.45">
      <c r="D64" t="s">
        <v>60</v>
      </c>
      <c r="E64" t="e">
        <f>SUM(E4:E63)/H64</f>
        <v>#DIV/0!</v>
      </c>
      <c r="F64" t="e">
        <f>SUM(F4:F63)/I64</f>
        <v>#DIV/0!</v>
      </c>
      <c r="G64" t="e">
        <f>SUM(G4:G63)/J64</f>
        <v>#DIV/0!</v>
      </c>
      <c r="H64">
        <f>SUM(H4:H63)</f>
        <v>0</v>
      </c>
      <c r="I64">
        <f>SUM(I4:I63)</f>
        <v>0</v>
      </c>
      <c r="J64">
        <f>SUM(J4:J63)</f>
        <v>0</v>
      </c>
    </row>
  </sheetData>
  <sheetProtection algorithmName="SHA-512" hashValue="C42rtc+X0FR+o3CYGkIobg5eVrh42PTYCBGaJbHX/H4iFMg5rMVIw0IFwsAH3nQ+wtoiQWLdAFa+TSmWAmd/xw==" saltValue="aXVGwReZ4YTd6je0Mv+dkA==" spinCount="100000" sheet="1" objects="1" scenarios="1"/>
  <mergeCells count="15">
    <mergeCell ref="A27:A29"/>
    <mergeCell ref="A30:A31"/>
    <mergeCell ref="A32:A35"/>
    <mergeCell ref="A36:A38"/>
    <mergeCell ref="A59:A63"/>
    <mergeCell ref="A40:A41"/>
    <mergeCell ref="A43:A47"/>
    <mergeCell ref="A48:A52"/>
    <mergeCell ref="A53:A54"/>
    <mergeCell ref="A55:A58"/>
    <mergeCell ref="A4:A6"/>
    <mergeCell ref="A7:A11"/>
    <mergeCell ref="A12:A16"/>
    <mergeCell ref="A18:A19"/>
    <mergeCell ref="A25:A26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topLeftCell="F1" workbookViewId="0">
      <selection activeCell="P4" sqref="P4"/>
    </sheetView>
  </sheetViews>
  <sheetFormatPr defaultRowHeight="18" x14ac:dyDescent="0.45"/>
  <cols>
    <col min="1" max="1" width="22.19921875" bestFit="1" customWidth="1"/>
    <col min="3" max="3" width="68.8984375" bestFit="1" customWidth="1"/>
    <col min="4" max="4" width="24.796875" bestFit="1" customWidth="1"/>
    <col min="5" max="5" width="15.09765625" customWidth="1"/>
    <col min="6" max="6" width="11.69921875" bestFit="1" customWidth="1"/>
    <col min="7" max="7" width="25.5" bestFit="1" customWidth="1"/>
    <col min="8" max="8" width="24.09765625" bestFit="1" customWidth="1"/>
    <col min="9" max="9" width="8.5" bestFit="1" customWidth="1"/>
    <col min="10" max="10" width="12.3984375" bestFit="1" customWidth="1"/>
    <col min="13" max="13" width="24.796875" bestFit="1" customWidth="1"/>
    <col min="14" max="14" width="15.296875" bestFit="1" customWidth="1"/>
    <col min="15" max="15" width="10.19921875" bestFit="1" customWidth="1"/>
    <col min="16" max="16" width="24.796875" bestFit="1" customWidth="1"/>
    <col min="17" max="17" width="15.296875" bestFit="1" customWidth="1"/>
    <col min="18" max="18" width="10.19921875" bestFit="1" customWidth="1"/>
  </cols>
  <sheetData>
    <row r="1" spans="1:22" x14ac:dyDescent="0.45">
      <c r="A1" t="s">
        <v>18</v>
      </c>
    </row>
    <row r="2" spans="1:22" x14ac:dyDescent="0.45">
      <c r="D2" t="s">
        <v>387</v>
      </c>
      <c r="J2" t="s">
        <v>57</v>
      </c>
      <c r="M2" t="s">
        <v>384</v>
      </c>
      <c r="P2" t="s">
        <v>385</v>
      </c>
      <c r="S2" t="s">
        <v>390</v>
      </c>
      <c r="U2" t="s">
        <v>390</v>
      </c>
    </row>
    <row r="3" spans="1:22" x14ac:dyDescent="0.45">
      <c r="C3" t="s">
        <v>23</v>
      </c>
      <c r="D3" t="s">
        <v>358</v>
      </c>
      <c r="E3" t="s">
        <v>55</v>
      </c>
      <c r="F3" t="s">
        <v>359</v>
      </c>
      <c r="G3" t="s">
        <v>12</v>
      </c>
      <c r="H3" t="s">
        <v>361</v>
      </c>
      <c r="I3" t="s">
        <v>360</v>
      </c>
      <c r="J3" t="s">
        <v>285</v>
      </c>
      <c r="K3" t="s">
        <v>283</v>
      </c>
      <c r="L3" t="s">
        <v>379</v>
      </c>
      <c r="M3" t="s">
        <v>386</v>
      </c>
      <c r="N3" t="s">
        <v>55</v>
      </c>
      <c r="O3" t="s">
        <v>359</v>
      </c>
      <c r="P3" t="s">
        <v>386</v>
      </c>
      <c r="Q3" t="s">
        <v>55</v>
      </c>
      <c r="R3" t="s">
        <v>359</v>
      </c>
      <c r="S3" t="s">
        <v>388</v>
      </c>
      <c r="T3" t="s">
        <v>384</v>
      </c>
      <c r="U3" t="s">
        <v>389</v>
      </c>
      <c r="V3" t="s">
        <v>385</v>
      </c>
    </row>
    <row r="4" spans="1:22" x14ac:dyDescent="0.45">
      <c r="A4" s="71" t="s">
        <v>66</v>
      </c>
      <c r="B4">
        <f>計算!R6</f>
        <v>1</v>
      </c>
      <c r="C4" t="str">
        <f>IF(I4=0,"",VLOOKUP(B4,計算!$D:$H,2,0))</f>
        <v/>
      </c>
      <c r="D4" t="str">
        <f>IF(K4="","",ROUNDUP(K4,1))</f>
        <v/>
      </c>
      <c r="E4" t="str">
        <f>IF(I4=0,"",IF(I4=1,"できない","支援でできる"))</f>
        <v/>
      </c>
      <c r="F4" t="str">
        <f>IF(I4=0,"",IF(J4="","",IF(J4&lt;1,"短期目標",IF(AND(J4&gt;=1,J4&lt;3),"中期目標","長期目標"))))</f>
        <v/>
      </c>
      <c r="G4" t="s">
        <v>67</v>
      </c>
      <c r="H4" t="str">
        <f>IF(I4=0,"",VLOOKUP(B4,計算!$D:$Z,23,0))</f>
        <v/>
      </c>
      <c r="I4">
        <f>VLOOKUP(B4,計算!$D:$P,13,0)</f>
        <v>0</v>
      </c>
      <c r="J4" t="e">
        <f>VLOOKUP(B4,計算!$D:$P,8,0)</f>
        <v>#DIV/0!</v>
      </c>
      <c r="K4" t="str">
        <f>IF(I4=0,"",VLOOKUP(B4,計算!$D:$H,5,0))</f>
        <v/>
      </c>
      <c r="L4" t="str">
        <f>IF(I4=0,"",VLOOKUP(B4,計算!$D:$L,9,0))</f>
        <v/>
      </c>
      <c r="M4" t="str">
        <f>IF(T4="","",ROUNDUP(T4,1))</f>
        <v/>
      </c>
      <c r="N4" t="str">
        <f>IF(I4=0,"",IF(I4=1,"できない","支援でできる"))</f>
        <v/>
      </c>
      <c r="O4" t="str">
        <f t="shared" ref="O4:O35" si="0">IF(I4=0,"",IF(S4="","",IF(S4&lt;1,"短期目標",IF(AND(S4&gt;=1,S4&lt;3),"中期目標","長期目標"))))</f>
        <v/>
      </c>
      <c r="P4" t="str">
        <f>IF(V4="","",ROUNDUP(V4,1))</f>
        <v/>
      </c>
      <c r="Q4" t="str">
        <f>IF(I4=0,"",IF(I4=1,"できない","支援でできる"))</f>
        <v/>
      </c>
      <c r="R4" t="str">
        <f t="shared" ref="R4:R35" si="1">IF(I4=0,"",IF(U4="","",IF(U4&lt;1,"短期目標",IF(AND(U4&gt;=1,U4&lt;3),"中期目標","長期目標"))))</f>
        <v/>
      </c>
      <c r="S4" t="e">
        <f>VLOOKUP(B4,計算!$D:$P,6,0)</f>
        <v>#DIV/0!</v>
      </c>
      <c r="T4" t="str">
        <f>IF(I4=0,"",VLOOKUP(B4,計算!$D:$H,3,0))</f>
        <v/>
      </c>
      <c r="U4" t="e">
        <f>VLOOKUP(B4,計算!$D:$P,7,0)</f>
        <v>#DIV/0!</v>
      </c>
      <c r="V4" t="str">
        <f>IF(I4=0,"",VLOOKUP(B4,計算!$D:$H,4,0))</f>
        <v/>
      </c>
    </row>
    <row r="5" spans="1:22" ht="18.75" customHeight="1" x14ac:dyDescent="0.45">
      <c r="A5" s="71"/>
      <c r="B5">
        <f>計算!R9</f>
        <v>4</v>
      </c>
      <c r="C5" t="str">
        <f>IF(I5=0,"",VLOOKUP(B5,計算!$D:$H,2,0))</f>
        <v/>
      </c>
      <c r="D5" t="str">
        <f t="shared" ref="D5:D63" si="2">IF(K5="","",ROUNDUP(K5,1))</f>
        <v/>
      </c>
      <c r="E5" t="str">
        <f t="shared" ref="E5:E21" si="3">IF(I5=0,"",IF(I5=1,"できない","支援でできる"))</f>
        <v/>
      </c>
      <c r="F5" t="str">
        <f t="shared" ref="F5:F21" si="4">IF(I5=0,"",IF(J5="","",IF(J5&lt;1,"短期目標",IF(AND(J5&gt;=1,J5&lt;3),"中期目標","長期目標"))))</f>
        <v/>
      </c>
      <c r="G5" s="3" t="s">
        <v>71</v>
      </c>
      <c r="H5" t="str">
        <f>IF(I5=0,"",VLOOKUP(B5,計算!$D:$Z,23,0))</f>
        <v/>
      </c>
      <c r="I5">
        <f>VLOOKUP(B5,計算!$D:$P,13,0)</f>
        <v>0</v>
      </c>
      <c r="J5" t="e">
        <f>VLOOKUP(B5,計算!$D:$P,8,0)</f>
        <v>#DIV/0!</v>
      </c>
      <c r="K5" t="str">
        <f>IF(I5=0,"",VLOOKUP(B5,計算!$D:$H,5,0))</f>
        <v/>
      </c>
      <c r="L5" t="str">
        <f>IF(I5=0,"",VLOOKUP(B5,計算!$D:$L,9,0))</f>
        <v/>
      </c>
      <c r="M5" t="str">
        <f t="shared" ref="M5:M63" si="5">IF(T5="","",ROUNDUP(T5,1))</f>
        <v/>
      </c>
      <c r="N5" t="str">
        <f t="shared" ref="N5:N63" si="6">IF(I5=0,"",IF(I5=1,"できない","支援でできる"))</f>
        <v/>
      </c>
      <c r="O5" t="str">
        <f t="shared" si="0"/>
        <v/>
      </c>
      <c r="P5" t="str">
        <f t="shared" ref="P5:P63" si="7">IF(V5="","",ROUNDUP(V5,1))</f>
        <v/>
      </c>
      <c r="Q5" t="str">
        <f t="shared" ref="Q5:Q63" si="8">IF(I5=0,"",IF(I5=1,"できない","支援でできる"))</f>
        <v/>
      </c>
      <c r="R5" t="str">
        <f t="shared" si="1"/>
        <v/>
      </c>
      <c r="S5" t="e">
        <f>VLOOKUP(B5,計算!$D:$P,6,0)</f>
        <v>#DIV/0!</v>
      </c>
      <c r="T5" t="str">
        <f>IF(I5=0,"",VLOOKUP(B5,計算!$D:$H,3,0))</f>
        <v/>
      </c>
      <c r="U5" t="e">
        <f>VLOOKUP(B5,計算!$D:$P,7,0)</f>
        <v>#DIV/0!</v>
      </c>
      <c r="V5" t="str">
        <f>IF(I5=0,"",VLOOKUP(B5,計算!$D:$H,4,0))</f>
        <v/>
      </c>
    </row>
    <row r="6" spans="1:22" x14ac:dyDescent="0.45">
      <c r="A6" s="71"/>
      <c r="B6">
        <f>計算!R11</f>
        <v>6</v>
      </c>
      <c r="C6" t="str">
        <f>IF(I6=0,"",VLOOKUP(B6,計算!$D:$H,2,0))</f>
        <v/>
      </c>
      <c r="D6" t="str">
        <f t="shared" si="2"/>
        <v/>
      </c>
      <c r="E6" t="str">
        <f t="shared" si="3"/>
        <v/>
      </c>
      <c r="F6" t="str">
        <f t="shared" si="4"/>
        <v/>
      </c>
      <c r="G6" s="3" t="s">
        <v>74</v>
      </c>
      <c r="H6" t="str">
        <f>IF(I6=0,"",VLOOKUP(B6,計算!$D:$Z,23,0))</f>
        <v/>
      </c>
      <c r="I6">
        <f>VLOOKUP(B6,計算!$D:$P,13,0)</f>
        <v>0</v>
      </c>
      <c r="J6" t="e">
        <f>VLOOKUP(B6,計算!$D:$P,8,0)</f>
        <v>#DIV/0!</v>
      </c>
      <c r="K6" t="str">
        <f>IF(I6=0,"",VLOOKUP(B6,計算!$D:$H,5,0))</f>
        <v/>
      </c>
      <c r="L6" t="str">
        <f>IF(I6=0,"",VLOOKUP(B6,計算!$D:$L,9,0))</f>
        <v/>
      </c>
      <c r="M6" t="str">
        <f t="shared" si="5"/>
        <v/>
      </c>
      <c r="N6" t="str">
        <f t="shared" si="6"/>
        <v/>
      </c>
      <c r="O6" t="str">
        <f t="shared" si="0"/>
        <v/>
      </c>
      <c r="P6" t="str">
        <f t="shared" si="7"/>
        <v/>
      </c>
      <c r="Q6" t="str">
        <f t="shared" si="8"/>
        <v/>
      </c>
      <c r="R6" t="str">
        <f t="shared" si="1"/>
        <v/>
      </c>
      <c r="S6" t="e">
        <f>VLOOKUP(B6,計算!$D:$P,6,0)</f>
        <v>#DIV/0!</v>
      </c>
      <c r="T6" t="str">
        <f>IF(I6=0,"",VLOOKUP(B6,計算!$D:$H,3,0))</f>
        <v/>
      </c>
      <c r="U6" t="e">
        <f>VLOOKUP(B6,計算!$D:$P,7,0)</f>
        <v>#DIV/0!</v>
      </c>
      <c r="V6" t="str">
        <f>IF(I6=0,"",VLOOKUP(B6,計算!$D:$H,4,0))</f>
        <v/>
      </c>
    </row>
    <row r="7" spans="1:22" x14ac:dyDescent="0.45">
      <c r="A7" s="71" t="s">
        <v>78</v>
      </c>
      <c r="B7">
        <f>計算!R14</f>
        <v>9</v>
      </c>
      <c r="C7" t="str">
        <f>IF(I7=0,"",VLOOKUP(B7,計算!$D:$H,2,0))</f>
        <v/>
      </c>
      <c r="D7" t="str">
        <f t="shared" si="2"/>
        <v/>
      </c>
      <c r="E7" t="str">
        <f t="shared" si="3"/>
        <v/>
      </c>
      <c r="F7" t="str">
        <f t="shared" si="4"/>
        <v/>
      </c>
      <c r="G7" s="3" t="s">
        <v>79</v>
      </c>
      <c r="H7" t="str">
        <f>IF(I7=0,"",VLOOKUP(B7,計算!$D:$Z,23,0))</f>
        <v/>
      </c>
      <c r="I7">
        <f>VLOOKUP(B7,計算!$D:$P,13,0)</f>
        <v>0</v>
      </c>
      <c r="J7" t="e">
        <f>VLOOKUP(B7,計算!$D:$P,8,0)</f>
        <v>#DIV/0!</v>
      </c>
      <c r="K7" t="str">
        <f>IF(I7=0,"",VLOOKUP(B7,計算!$D:$H,5,0))</f>
        <v/>
      </c>
      <c r="L7" t="str">
        <f>IF(I7=0,"",VLOOKUP(B7,計算!$D:$L,9,0))</f>
        <v/>
      </c>
      <c r="M7" t="str">
        <f t="shared" si="5"/>
        <v/>
      </c>
      <c r="N7" t="str">
        <f t="shared" si="6"/>
        <v/>
      </c>
      <c r="O7" t="str">
        <f t="shared" si="0"/>
        <v/>
      </c>
      <c r="P7" t="str">
        <f t="shared" si="7"/>
        <v/>
      </c>
      <c r="Q7" t="str">
        <f t="shared" si="8"/>
        <v/>
      </c>
      <c r="R7" t="str">
        <f t="shared" si="1"/>
        <v/>
      </c>
      <c r="S7" t="e">
        <f>VLOOKUP(B7,計算!$D:$P,6,0)</f>
        <v>#DIV/0!</v>
      </c>
      <c r="T7" t="str">
        <f>IF(I7=0,"",VLOOKUP(B7,計算!$D:$H,3,0))</f>
        <v/>
      </c>
      <c r="U7" t="e">
        <f>VLOOKUP(B7,計算!$D:$P,7,0)</f>
        <v>#DIV/0!</v>
      </c>
      <c r="V7" t="str">
        <f>IF(I7=0,"",VLOOKUP(B7,計算!$D:$H,4,0))</f>
        <v/>
      </c>
    </row>
    <row r="8" spans="1:22" x14ac:dyDescent="0.45">
      <c r="A8" s="71"/>
      <c r="B8">
        <f>計算!R17</f>
        <v>12</v>
      </c>
      <c r="C8" t="str">
        <f>IF(I8=0,"",VLOOKUP(B8,計算!$D:$H,2,0))</f>
        <v/>
      </c>
      <c r="D8" t="str">
        <f t="shared" si="2"/>
        <v/>
      </c>
      <c r="E8" t="str">
        <f t="shared" si="3"/>
        <v/>
      </c>
      <c r="F8" t="str">
        <f t="shared" si="4"/>
        <v/>
      </c>
      <c r="G8" s="3" t="s">
        <v>83</v>
      </c>
      <c r="H8" t="str">
        <f>IF(I8=0,"",VLOOKUP(B8,計算!$D:$Z,23,0))</f>
        <v/>
      </c>
      <c r="I8">
        <f>VLOOKUP(B8,計算!$D:$P,13,0)</f>
        <v>0</v>
      </c>
      <c r="J8" t="e">
        <f>VLOOKUP(B8,計算!$D:$P,8,0)</f>
        <v>#DIV/0!</v>
      </c>
      <c r="K8" t="str">
        <f>IF(I8=0,"",VLOOKUP(B8,計算!$D:$H,5,0))</f>
        <v/>
      </c>
      <c r="L8" t="str">
        <f>IF(I8=0,"",VLOOKUP(B8,計算!$D:$L,9,0))</f>
        <v/>
      </c>
      <c r="M8" t="str">
        <f t="shared" si="5"/>
        <v/>
      </c>
      <c r="N8" t="str">
        <f t="shared" si="6"/>
        <v/>
      </c>
      <c r="O8" t="str">
        <f t="shared" si="0"/>
        <v/>
      </c>
      <c r="P8" t="str">
        <f t="shared" si="7"/>
        <v/>
      </c>
      <c r="Q8" t="str">
        <f t="shared" si="8"/>
        <v/>
      </c>
      <c r="R8" t="str">
        <f t="shared" si="1"/>
        <v/>
      </c>
      <c r="S8" t="e">
        <f>VLOOKUP(B8,計算!$D:$P,6,0)</f>
        <v>#DIV/0!</v>
      </c>
      <c r="T8" t="str">
        <f>IF(I8=0,"",VLOOKUP(B8,計算!$D:$H,3,0))</f>
        <v/>
      </c>
      <c r="U8" t="e">
        <f>VLOOKUP(B8,計算!$D:$P,7,0)</f>
        <v>#DIV/0!</v>
      </c>
      <c r="V8" t="str">
        <f>IF(I8=0,"",VLOOKUP(B8,計算!$D:$H,4,0))</f>
        <v/>
      </c>
    </row>
    <row r="9" spans="1:22" x14ac:dyDescent="0.45">
      <c r="A9" s="71"/>
      <c r="B9">
        <f>計算!R19</f>
        <v>14</v>
      </c>
      <c r="C9" t="str">
        <f>IF(I9=0,"",VLOOKUP(B9,計算!$D:$H,2,0))</f>
        <v/>
      </c>
      <c r="D9" t="str">
        <f t="shared" si="2"/>
        <v/>
      </c>
      <c r="E9" t="str">
        <f t="shared" si="3"/>
        <v/>
      </c>
      <c r="F9" t="str">
        <f t="shared" si="4"/>
        <v/>
      </c>
      <c r="G9" s="3" t="s">
        <v>86</v>
      </c>
      <c r="H9" t="str">
        <f>IF(I9=0,"",VLOOKUP(B9,計算!$D:$Z,23,0))</f>
        <v/>
      </c>
      <c r="I9">
        <f>VLOOKUP(B9,計算!$D:$P,13,0)</f>
        <v>0</v>
      </c>
      <c r="J9" t="e">
        <f>VLOOKUP(B9,計算!$D:$P,8,0)</f>
        <v>#DIV/0!</v>
      </c>
      <c r="K9" t="str">
        <f>IF(I9=0,"",VLOOKUP(B9,計算!$D:$H,5,0))</f>
        <v/>
      </c>
      <c r="L9" t="str">
        <f>IF(I9=0,"",VLOOKUP(B9,計算!$D:$L,9,0))</f>
        <v/>
      </c>
      <c r="M9" t="str">
        <f t="shared" si="5"/>
        <v/>
      </c>
      <c r="N9" t="str">
        <f t="shared" si="6"/>
        <v/>
      </c>
      <c r="O9" t="str">
        <f t="shared" si="0"/>
        <v/>
      </c>
      <c r="P9" t="str">
        <f t="shared" si="7"/>
        <v/>
      </c>
      <c r="Q9" t="str">
        <f t="shared" si="8"/>
        <v/>
      </c>
      <c r="R9" t="str">
        <f t="shared" si="1"/>
        <v/>
      </c>
      <c r="S9" t="e">
        <f>VLOOKUP(B9,計算!$D:$P,6,0)</f>
        <v>#DIV/0!</v>
      </c>
      <c r="T9" t="str">
        <f>IF(I9=0,"",VLOOKUP(B9,計算!$D:$H,3,0))</f>
        <v/>
      </c>
      <c r="U9" t="e">
        <f>VLOOKUP(B9,計算!$D:$P,7,0)</f>
        <v>#DIV/0!</v>
      </c>
      <c r="V9" t="str">
        <f>IF(I9=0,"",VLOOKUP(B9,計算!$D:$H,4,0))</f>
        <v/>
      </c>
    </row>
    <row r="10" spans="1:22" ht="18.75" customHeight="1" x14ac:dyDescent="0.45">
      <c r="A10" s="71"/>
      <c r="B10">
        <f>計算!R21</f>
        <v>16</v>
      </c>
      <c r="C10" t="str">
        <f>IF(I10=0,"",VLOOKUP(B10,計算!$D:$H,2,0))</f>
        <v/>
      </c>
      <c r="D10" t="str">
        <f t="shared" si="2"/>
        <v/>
      </c>
      <c r="E10" t="str">
        <f t="shared" si="3"/>
        <v/>
      </c>
      <c r="F10" t="str">
        <f t="shared" si="4"/>
        <v/>
      </c>
      <c r="G10" s="3" t="s">
        <v>89</v>
      </c>
      <c r="H10" t="str">
        <f>IF(I10=0,"",VLOOKUP(B10,計算!$D:$Z,23,0))</f>
        <v/>
      </c>
      <c r="I10">
        <f>VLOOKUP(B10,計算!$D:$P,13,0)</f>
        <v>0</v>
      </c>
      <c r="J10" t="e">
        <f>VLOOKUP(B10,計算!$D:$P,8,0)</f>
        <v>#DIV/0!</v>
      </c>
      <c r="K10" t="str">
        <f>IF(I10=0,"",VLOOKUP(B10,計算!$D:$H,5,0))</f>
        <v/>
      </c>
      <c r="L10" t="str">
        <f>IF(I10=0,"",VLOOKUP(B10,計算!$D:$L,9,0))</f>
        <v/>
      </c>
      <c r="M10" t="str">
        <f t="shared" si="5"/>
        <v/>
      </c>
      <c r="N10" t="str">
        <f t="shared" si="6"/>
        <v/>
      </c>
      <c r="O10" t="str">
        <f t="shared" si="0"/>
        <v/>
      </c>
      <c r="P10" t="str">
        <f t="shared" si="7"/>
        <v/>
      </c>
      <c r="Q10" t="str">
        <f t="shared" si="8"/>
        <v/>
      </c>
      <c r="R10" t="str">
        <f t="shared" si="1"/>
        <v/>
      </c>
      <c r="S10" t="e">
        <f>VLOOKUP(B10,計算!$D:$P,6,0)</f>
        <v>#DIV/0!</v>
      </c>
      <c r="T10" t="str">
        <f>IF(I10=0,"",VLOOKUP(B10,計算!$D:$H,3,0))</f>
        <v/>
      </c>
      <c r="U10" t="e">
        <f>VLOOKUP(B10,計算!$D:$P,7,0)</f>
        <v>#DIV/0!</v>
      </c>
      <c r="V10" t="str">
        <f>IF(I10=0,"",VLOOKUP(B10,計算!$D:$H,4,0))</f>
        <v/>
      </c>
    </row>
    <row r="11" spans="1:22" ht="18.75" customHeight="1" x14ac:dyDescent="0.45">
      <c r="A11" s="71"/>
      <c r="B11">
        <f>計算!R24</f>
        <v>19</v>
      </c>
      <c r="C11" t="str">
        <f>IF(I11=0,"",VLOOKUP(B11,計算!$D:$H,2,0))</f>
        <v/>
      </c>
      <c r="D11" t="str">
        <f t="shared" si="2"/>
        <v/>
      </c>
      <c r="E11" t="str">
        <f t="shared" si="3"/>
        <v/>
      </c>
      <c r="F11" t="str">
        <f t="shared" si="4"/>
        <v/>
      </c>
      <c r="G11" s="3" t="s">
        <v>288</v>
      </c>
      <c r="H11" t="str">
        <f>IF(I11=0,"",VLOOKUP(B11,計算!$D:$Z,23,0))</f>
        <v/>
      </c>
      <c r="I11">
        <f>VLOOKUP(B11,計算!$D:$P,13,0)</f>
        <v>0</v>
      </c>
      <c r="J11" t="e">
        <f>VLOOKUP(B11,計算!$D:$P,8,0)</f>
        <v>#DIV/0!</v>
      </c>
      <c r="K11" t="str">
        <f>IF(I11=0,"",VLOOKUP(B11,計算!$D:$H,5,0))</f>
        <v/>
      </c>
      <c r="L11" t="str">
        <f>IF(I11=0,"",VLOOKUP(B11,計算!$D:$L,9,0))</f>
        <v/>
      </c>
      <c r="M11" t="str">
        <f t="shared" si="5"/>
        <v/>
      </c>
      <c r="N11" t="str">
        <f t="shared" si="6"/>
        <v/>
      </c>
      <c r="O11" t="str">
        <f t="shared" si="0"/>
        <v/>
      </c>
      <c r="P11" t="str">
        <f t="shared" si="7"/>
        <v/>
      </c>
      <c r="Q11" t="str">
        <f t="shared" si="8"/>
        <v/>
      </c>
      <c r="R11" t="str">
        <f t="shared" si="1"/>
        <v/>
      </c>
      <c r="S11" t="e">
        <f>VLOOKUP(B11,計算!$D:$P,6,0)</f>
        <v>#DIV/0!</v>
      </c>
      <c r="T11" t="str">
        <f>IF(I11=0,"",VLOOKUP(B11,計算!$D:$H,3,0))</f>
        <v/>
      </c>
      <c r="U11" t="e">
        <f>VLOOKUP(B11,計算!$D:$P,7,0)</f>
        <v>#DIV/0!</v>
      </c>
      <c r="V11" t="str">
        <f>IF(I11=0,"",VLOOKUP(B11,計算!$D:$H,4,0))</f>
        <v/>
      </c>
    </row>
    <row r="12" spans="1:22" x14ac:dyDescent="0.45">
      <c r="A12" s="79" t="s">
        <v>24</v>
      </c>
      <c r="B12">
        <f>計算!R27</f>
        <v>22</v>
      </c>
      <c r="C12" t="str">
        <f>IF(I12=0,"",VLOOKUP(B12,計算!$D:$H,2,0))</f>
        <v/>
      </c>
      <c r="D12" t="str">
        <f t="shared" si="2"/>
        <v/>
      </c>
      <c r="E12" t="str">
        <f t="shared" si="3"/>
        <v/>
      </c>
      <c r="F12" t="str">
        <f t="shared" si="4"/>
        <v/>
      </c>
      <c r="G12" s="3" t="s">
        <v>98</v>
      </c>
      <c r="H12" t="str">
        <f>IF(I12=0,"",VLOOKUP(B12,計算!$D:$Z,23,0))</f>
        <v/>
      </c>
      <c r="I12">
        <f>VLOOKUP(B12,計算!$D:$P,13,0)</f>
        <v>0</v>
      </c>
      <c r="J12" t="e">
        <f>VLOOKUP(B12,計算!$D:$P,8,0)</f>
        <v>#DIV/0!</v>
      </c>
      <c r="K12" t="str">
        <f>IF(I12=0,"",VLOOKUP(B12,計算!$D:$H,5,0))</f>
        <v/>
      </c>
      <c r="L12" t="str">
        <f>IF(I12=0,"",VLOOKUP(B12,計算!$D:$L,9,0))</f>
        <v/>
      </c>
      <c r="M12" t="str">
        <f t="shared" si="5"/>
        <v/>
      </c>
      <c r="N12" t="str">
        <f t="shared" si="6"/>
        <v/>
      </c>
      <c r="O12" t="str">
        <f t="shared" si="0"/>
        <v/>
      </c>
      <c r="P12" t="str">
        <f t="shared" si="7"/>
        <v/>
      </c>
      <c r="Q12" t="str">
        <f t="shared" si="8"/>
        <v/>
      </c>
      <c r="R12" t="str">
        <f t="shared" si="1"/>
        <v/>
      </c>
      <c r="S12" t="e">
        <f>VLOOKUP(B12,計算!$D:$P,6,0)</f>
        <v>#DIV/0!</v>
      </c>
      <c r="T12" t="str">
        <f>IF(I12=0,"",VLOOKUP(B12,計算!$D:$H,3,0))</f>
        <v/>
      </c>
      <c r="U12" t="e">
        <f>VLOOKUP(B12,計算!$D:$P,7,0)</f>
        <v>#DIV/0!</v>
      </c>
      <c r="V12" t="str">
        <f>IF(I12=0,"",VLOOKUP(B12,計算!$D:$H,4,0))</f>
        <v/>
      </c>
    </row>
    <row r="13" spans="1:22" x14ac:dyDescent="0.45">
      <c r="A13" s="79"/>
      <c r="B13">
        <f>計算!R29</f>
        <v>24</v>
      </c>
      <c r="C13" t="str">
        <f>IF(I13=0,"",VLOOKUP(B13,計算!$D:$H,2,0))</f>
        <v/>
      </c>
      <c r="D13" t="str">
        <f t="shared" si="2"/>
        <v/>
      </c>
      <c r="E13" t="str">
        <f t="shared" si="3"/>
        <v/>
      </c>
      <c r="F13" t="str">
        <f t="shared" si="4"/>
        <v/>
      </c>
      <c r="G13" s="3" t="s">
        <v>101</v>
      </c>
      <c r="H13" t="str">
        <f>IF(I13=0,"",VLOOKUP(B13,計算!$D:$Z,23,0))</f>
        <v/>
      </c>
      <c r="I13">
        <f>VLOOKUP(B13,計算!$D:$P,13,0)</f>
        <v>0</v>
      </c>
      <c r="J13" t="e">
        <f>VLOOKUP(B13,計算!$D:$P,8,0)</f>
        <v>#DIV/0!</v>
      </c>
      <c r="K13" t="str">
        <f>IF(I13=0,"",VLOOKUP(B13,計算!$D:$H,5,0))</f>
        <v/>
      </c>
      <c r="L13" t="str">
        <f>IF(I13=0,"",VLOOKUP(B13,計算!$D:$L,9,0))</f>
        <v/>
      </c>
      <c r="M13" t="str">
        <f t="shared" si="5"/>
        <v/>
      </c>
      <c r="N13" t="str">
        <f t="shared" si="6"/>
        <v/>
      </c>
      <c r="O13" t="str">
        <f t="shared" si="0"/>
        <v/>
      </c>
      <c r="P13" t="str">
        <f t="shared" si="7"/>
        <v/>
      </c>
      <c r="Q13" t="str">
        <f t="shared" si="8"/>
        <v/>
      </c>
      <c r="R13" t="str">
        <f t="shared" si="1"/>
        <v/>
      </c>
      <c r="S13" t="e">
        <f>VLOOKUP(B13,計算!$D:$P,6,0)</f>
        <v>#DIV/0!</v>
      </c>
      <c r="T13" t="str">
        <f>IF(I13=0,"",VLOOKUP(B13,計算!$D:$H,3,0))</f>
        <v/>
      </c>
      <c r="U13" t="e">
        <f>VLOOKUP(B13,計算!$D:$P,7,0)</f>
        <v>#DIV/0!</v>
      </c>
      <c r="V13" t="str">
        <f>IF(I13=0,"",VLOOKUP(B13,計算!$D:$H,4,0))</f>
        <v/>
      </c>
    </row>
    <row r="14" spans="1:22" ht="18.75" customHeight="1" x14ac:dyDescent="0.45">
      <c r="A14" s="79"/>
      <c r="B14">
        <f>計算!R31</f>
        <v>26</v>
      </c>
      <c r="C14" t="str">
        <f>IF(I14=0,"",VLOOKUP(B14,計算!$D:$H,2,0))</f>
        <v/>
      </c>
      <c r="D14" t="str">
        <f t="shared" si="2"/>
        <v/>
      </c>
      <c r="E14" t="str">
        <f t="shared" si="3"/>
        <v/>
      </c>
      <c r="F14" t="str">
        <f t="shared" si="4"/>
        <v/>
      </c>
      <c r="G14" s="3" t="s">
        <v>104</v>
      </c>
      <c r="H14" t="str">
        <f>IF(I14=0,"",VLOOKUP(B14,計算!$D:$Z,23,0))</f>
        <v/>
      </c>
      <c r="I14">
        <f>VLOOKUP(B14,計算!$D:$P,13,0)</f>
        <v>0</v>
      </c>
      <c r="J14" t="e">
        <f>VLOOKUP(B14,計算!$D:$P,8,0)</f>
        <v>#DIV/0!</v>
      </c>
      <c r="K14" t="str">
        <f>IF(I14=0,"",VLOOKUP(B14,計算!$D:$H,5,0))</f>
        <v/>
      </c>
      <c r="L14" t="str">
        <f>IF(I14=0,"",VLOOKUP(B14,計算!$D:$L,9,0))</f>
        <v/>
      </c>
      <c r="M14" t="str">
        <f t="shared" si="5"/>
        <v/>
      </c>
      <c r="N14" t="str">
        <f t="shared" si="6"/>
        <v/>
      </c>
      <c r="O14" t="str">
        <f t="shared" si="0"/>
        <v/>
      </c>
      <c r="P14" t="str">
        <f t="shared" si="7"/>
        <v/>
      </c>
      <c r="Q14" t="str">
        <f t="shared" si="8"/>
        <v/>
      </c>
      <c r="R14" t="str">
        <f t="shared" si="1"/>
        <v/>
      </c>
      <c r="S14" t="e">
        <f>VLOOKUP(B14,計算!$D:$P,6,0)</f>
        <v>#DIV/0!</v>
      </c>
      <c r="T14" t="str">
        <f>IF(I14=0,"",VLOOKUP(B14,計算!$D:$H,3,0))</f>
        <v/>
      </c>
      <c r="U14" t="e">
        <f>VLOOKUP(B14,計算!$D:$P,7,0)</f>
        <v>#DIV/0!</v>
      </c>
      <c r="V14" t="str">
        <f>IF(I14=0,"",VLOOKUP(B14,計算!$D:$H,4,0))</f>
        <v/>
      </c>
    </row>
    <row r="15" spans="1:22" x14ac:dyDescent="0.45">
      <c r="A15" s="79"/>
      <c r="B15">
        <f>計算!R34</f>
        <v>29</v>
      </c>
      <c r="C15" t="str">
        <f>IF(I15=0,"",VLOOKUP(B15,計算!$D:$H,2,0))</f>
        <v/>
      </c>
      <c r="D15" t="str">
        <f t="shared" si="2"/>
        <v/>
      </c>
      <c r="E15" t="str">
        <f t="shared" si="3"/>
        <v/>
      </c>
      <c r="F15" t="str">
        <f t="shared" si="4"/>
        <v/>
      </c>
      <c r="G15" s="3" t="s">
        <v>108</v>
      </c>
      <c r="H15" t="str">
        <f>IF(I15=0,"",VLOOKUP(B15,計算!$D:$Z,23,0))</f>
        <v/>
      </c>
      <c r="I15">
        <f>VLOOKUP(B15,計算!$D:$P,13,0)</f>
        <v>0</v>
      </c>
      <c r="J15" t="e">
        <f>VLOOKUP(B15,計算!$D:$P,8,0)</f>
        <v>#DIV/0!</v>
      </c>
      <c r="K15" t="str">
        <f>IF(I15=0,"",VLOOKUP(B15,計算!$D:$H,5,0))</f>
        <v/>
      </c>
      <c r="L15" t="str">
        <f>IF(I15=0,"",VLOOKUP(B15,計算!$D:$L,9,0))</f>
        <v/>
      </c>
      <c r="M15" t="str">
        <f t="shared" si="5"/>
        <v/>
      </c>
      <c r="N15" t="str">
        <f t="shared" si="6"/>
        <v/>
      </c>
      <c r="O15" t="str">
        <f t="shared" si="0"/>
        <v/>
      </c>
      <c r="P15" t="str">
        <f t="shared" si="7"/>
        <v/>
      </c>
      <c r="Q15" t="str">
        <f t="shared" si="8"/>
        <v/>
      </c>
      <c r="R15" t="str">
        <f t="shared" si="1"/>
        <v/>
      </c>
      <c r="S15" t="e">
        <f>VLOOKUP(B15,計算!$D:$P,6,0)</f>
        <v>#DIV/0!</v>
      </c>
      <c r="T15" t="str">
        <f>IF(I15=0,"",VLOOKUP(B15,計算!$D:$H,3,0))</f>
        <v/>
      </c>
      <c r="U15" t="e">
        <f>VLOOKUP(B15,計算!$D:$P,7,0)</f>
        <v>#DIV/0!</v>
      </c>
      <c r="V15" t="str">
        <f>IF(I15=0,"",VLOOKUP(B15,計算!$D:$H,4,0))</f>
        <v/>
      </c>
    </row>
    <row r="16" spans="1:22" x14ac:dyDescent="0.45">
      <c r="A16" s="79"/>
      <c r="B16">
        <f>計算!R37</f>
        <v>32</v>
      </c>
      <c r="C16" t="str">
        <f>IF(I16=0,"",VLOOKUP(B16,計算!$D:$H,2,0))</f>
        <v/>
      </c>
      <c r="D16" t="str">
        <f t="shared" si="2"/>
        <v/>
      </c>
      <c r="E16" t="str">
        <f>IF(I16=0,"",IF(I16=1,"できない","支援でできる"))</f>
        <v/>
      </c>
      <c r="F16" t="str">
        <f t="shared" si="4"/>
        <v/>
      </c>
      <c r="G16" s="3" t="s">
        <v>112</v>
      </c>
      <c r="H16" t="str">
        <f>IF(I16=0,"",VLOOKUP(B16,計算!$D:$Z,23,0))</f>
        <v/>
      </c>
      <c r="I16">
        <f>VLOOKUP(B16,計算!$D:$P,13,0)</f>
        <v>0</v>
      </c>
      <c r="J16" t="e">
        <f>VLOOKUP(B16,計算!$D:$P,8,0)</f>
        <v>#DIV/0!</v>
      </c>
      <c r="K16" t="str">
        <f>IF(I16=0,"",VLOOKUP(B16,計算!$D:$H,5,0))</f>
        <v/>
      </c>
      <c r="L16" t="str">
        <f>IF(I16=0,"",VLOOKUP(B16,計算!$D:$L,9,0))</f>
        <v/>
      </c>
      <c r="M16" t="str">
        <f t="shared" si="5"/>
        <v/>
      </c>
      <c r="N16" t="str">
        <f t="shared" si="6"/>
        <v/>
      </c>
      <c r="O16" t="str">
        <f t="shared" si="0"/>
        <v/>
      </c>
      <c r="P16" t="str">
        <f t="shared" si="7"/>
        <v/>
      </c>
      <c r="Q16" t="str">
        <f t="shared" si="8"/>
        <v/>
      </c>
      <c r="R16" t="str">
        <f t="shared" si="1"/>
        <v/>
      </c>
      <c r="S16" t="e">
        <f>VLOOKUP(B16,計算!$D:$P,6,0)</f>
        <v>#DIV/0!</v>
      </c>
      <c r="T16" t="str">
        <f>IF(I16=0,"",VLOOKUP(B16,計算!$D:$H,3,0))</f>
        <v/>
      </c>
      <c r="U16" t="e">
        <f>VLOOKUP(B16,計算!$D:$P,7,0)</f>
        <v>#DIV/0!</v>
      </c>
      <c r="V16" t="str">
        <f>IF(I16=0,"",VLOOKUP(B16,計算!$D:$H,4,0))</f>
        <v/>
      </c>
    </row>
    <row r="17" spans="1:22" x14ac:dyDescent="0.45">
      <c r="A17" s="3" t="s">
        <v>289</v>
      </c>
      <c r="B17">
        <f>計算!R40</f>
        <v>35</v>
      </c>
      <c r="C17" t="str">
        <f>IF(I17=0,"",VLOOKUP(B17,計算!$D:$H,2,0))</f>
        <v/>
      </c>
      <c r="D17" t="str">
        <f t="shared" si="2"/>
        <v/>
      </c>
      <c r="E17" t="str">
        <f t="shared" si="3"/>
        <v/>
      </c>
      <c r="F17" t="str">
        <f t="shared" si="4"/>
        <v/>
      </c>
      <c r="G17" s="3" t="s">
        <v>116</v>
      </c>
      <c r="H17" t="str">
        <f>IF(I17=0,"",VLOOKUP(B17,計算!$D:$Z,23,0))</f>
        <v/>
      </c>
      <c r="I17">
        <f>VLOOKUP(B17,計算!$D:$P,13,0)</f>
        <v>0</v>
      </c>
      <c r="J17" t="e">
        <f>VLOOKUP(B17,計算!$D:$P,8,0)</f>
        <v>#DIV/0!</v>
      </c>
      <c r="K17" t="str">
        <f>IF(I17=0,"",VLOOKUP(B17,計算!$D:$H,5,0))</f>
        <v/>
      </c>
      <c r="L17" t="str">
        <f>IF(I17=0,"",VLOOKUP(B17,計算!$D:$L,9,0))</f>
        <v/>
      </c>
      <c r="M17" t="str">
        <f t="shared" si="5"/>
        <v/>
      </c>
      <c r="N17" t="str">
        <f t="shared" si="6"/>
        <v/>
      </c>
      <c r="O17" t="str">
        <f t="shared" si="0"/>
        <v/>
      </c>
      <c r="P17" t="str">
        <f t="shared" si="7"/>
        <v/>
      </c>
      <c r="Q17" t="str">
        <f t="shared" si="8"/>
        <v/>
      </c>
      <c r="R17" t="str">
        <f t="shared" si="1"/>
        <v/>
      </c>
      <c r="S17" t="e">
        <f>VLOOKUP(B17,計算!$D:$P,6,0)</f>
        <v>#DIV/0!</v>
      </c>
      <c r="T17" t="str">
        <f>IF(I17=0,"",VLOOKUP(B17,計算!$D:$H,3,0))</f>
        <v/>
      </c>
      <c r="U17" t="e">
        <f>VLOOKUP(B17,計算!$D:$P,7,0)</f>
        <v>#DIV/0!</v>
      </c>
      <c r="V17" t="str">
        <f>IF(I17=0,"",VLOOKUP(B17,計算!$D:$H,4,0))</f>
        <v/>
      </c>
    </row>
    <row r="18" spans="1:22" x14ac:dyDescent="0.45">
      <c r="A18" s="71" t="s">
        <v>119</v>
      </c>
      <c r="B18">
        <f>計算!R42</f>
        <v>37</v>
      </c>
      <c r="C18" t="str">
        <f>IF(I18=0,"",VLOOKUP(B18,計算!$D:$H,2,0))</f>
        <v/>
      </c>
      <c r="D18" t="str">
        <f t="shared" si="2"/>
        <v/>
      </c>
      <c r="E18" t="str">
        <f t="shared" si="3"/>
        <v/>
      </c>
      <c r="F18" t="str">
        <f t="shared" si="4"/>
        <v/>
      </c>
      <c r="G18" s="3" t="s">
        <v>120</v>
      </c>
      <c r="H18" t="str">
        <f>IF(I18=0,"",VLOOKUP(B18,計算!$D:$Z,23,0))</f>
        <v/>
      </c>
      <c r="I18">
        <f>VLOOKUP(B18,計算!$D:$P,13,0)</f>
        <v>0</v>
      </c>
      <c r="J18" t="e">
        <f>VLOOKUP(B18,計算!$D:$P,8,0)</f>
        <v>#DIV/0!</v>
      </c>
      <c r="K18" t="str">
        <f>IF(I18=0,"",VLOOKUP(B18,計算!$D:$H,5,0))</f>
        <v/>
      </c>
      <c r="L18" t="str">
        <f>IF(I18=0,"",VLOOKUP(B18,計算!$D:$L,9,0))</f>
        <v/>
      </c>
      <c r="M18" t="str">
        <f t="shared" si="5"/>
        <v/>
      </c>
      <c r="N18" t="str">
        <f t="shared" si="6"/>
        <v/>
      </c>
      <c r="O18" t="str">
        <f t="shared" si="0"/>
        <v/>
      </c>
      <c r="P18" t="str">
        <f t="shared" si="7"/>
        <v/>
      </c>
      <c r="Q18" t="str">
        <f t="shared" si="8"/>
        <v/>
      </c>
      <c r="R18" t="str">
        <f t="shared" si="1"/>
        <v/>
      </c>
      <c r="S18" t="e">
        <f>VLOOKUP(B18,計算!$D:$P,6,0)</f>
        <v>#DIV/0!</v>
      </c>
      <c r="T18" t="str">
        <f>IF(I18=0,"",VLOOKUP(B18,計算!$D:$H,3,0))</f>
        <v/>
      </c>
      <c r="U18" t="e">
        <f>VLOOKUP(B18,計算!$D:$P,7,0)</f>
        <v>#DIV/0!</v>
      </c>
      <c r="V18" t="str">
        <f>IF(I18=0,"",VLOOKUP(B18,計算!$D:$H,4,0))</f>
        <v/>
      </c>
    </row>
    <row r="19" spans="1:22" x14ac:dyDescent="0.45">
      <c r="A19" s="71"/>
      <c r="B19">
        <f>計算!R45</f>
        <v>40</v>
      </c>
      <c r="C19" t="str">
        <f>IF(I19=0,"",VLOOKUP(B19,計算!$D:$H,2,0))</f>
        <v/>
      </c>
      <c r="D19" t="str">
        <f t="shared" si="2"/>
        <v/>
      </c>
      <c r="E19" t="str">
        <f t="shared" si="3"/>
        <v/>
      </c>
      <c r="F19" t="str">
        <f t="shared" si="4"/>
        <v/>
      </c>
      <c r="G19" s="3" t="s">
        <v>124</v>
      </c>
      <c r="H19" t="str">
        <f>IF(I19=0,"",VLOOKUP(B19,計算!$D:$Z,23,0))</f>
        <v/>
      </c>
      <c r="I19">
        <f>VLOOKUP(B19,計算!$D:$P,13,0)</f>
        <v>0</v>
      </c>
      <c r="J19" t="e">
        <f>VLOOKUP(B19,計算!$D:$P,8,0)</f>
        <v>#DIV/0!</v>
      </c>
      <c r="K19" t="str">
        <f>IF(I19=0,"",VLOOKUP(B19,計算!$D:$H,5,0))</f>
        <v/>
      </c>
      <c r="L19" t="str">
        <f>IF(I19=0,"",VLOOKUP(B19,計算!$D:$L,9,0))</f>
        <v/>
      </c>
      <c r="M19" t="str">
        <f t="shared" si="5"/>
        <v/>
      </c>
      <c r="N19" t="str">
        <f t="shared" si="6"/>
        <v/>
      </c>
      <c r="O19" t="str">
        <f t="shared" si="0"/>
        <v/>
      </c>
      <c r="P19" t="str">
        <f t="shared" si="7"/>
        <v/>
      </c>
      <c r="Q19" t="str">
        <f t="shared" si="8"/>
        <v/>
      </c>
      <c r="R19" t="str">
        <f t="shared" si="1"/>
        <v/>
      </c>
      <c r="S19" t="e">
        <f>VLOOKUP(B19,計算!$D:$P,6,0)</f>
        <v>#DIV/0!</v>
      </c>
      <c r="T19" t="str">
        <f>IF(I19=0,"",VLOOKUP(B19,計算!$D:$H,3,0))</f>
        <v/>
      </c>
      <c r="U19" t="e">
        <f>VLOOKUP(B19,計算!$D:$P,7,0)</f>
        <v>#DIV/0!</v>
      </c>
      <c r="V19" t="str">
        <f>IF(I19=0,"",VLOOKUP(B19,計算!$D:$H,4,0))</f>
        <v/>
      </c>
    </row>
    <row r="20" spans="1:22" x14ac:dyDescent="0.45">
      <c r="A20" s="6" t="s">
        <v>290</v>
      </c>
      <c r="B20">
        <f>計算!R47</f>
        <v>42</v>
      </c>
      <c r="C20" t="str">
        <f>IF(I20=0,"",VLOOKUP(B20,計算!$D:$H,2,0))</f>
        <v/>
      </c>
      <c r="D20" t="str">
        <f t="shared" si="2"/>
        <v/>
      </c>
      <c r="E20" t="str">
        <f t="shared" si="3"/>
        <v/>
      </c>
      <c r="F20" t="str">
        <f t="shared" si="4"/>
        <v/>
      </c>
      <c r="G20" s="3" t="s">
        <v>127</v>
      </c>
      <c r="H20" t="str">
        <f>IF(I20=0,"",VLOOKUP(B20,計算!$D:$Z,23,0))</f>
        <v/>
      </c>
      <c r="I20">
        <f>VLOOKUP(B20,計算!$D:$P,13,0)</f>
        <v>0</v>
      </c>
      <c r="J20" t="e">
        <f>VLOOKUP(B20,計算!$D:$P,8,0)</f>
        <v>#DIV/0!</v>
      </c>
      <c r="K20" t="str">
        <f>IF(I20=0,"",VLOOKUP(B20,計算!$D:$H,5,0))</f>
        <v/>
      </c>
      <c r="L20" t="str">
        <f>IF(I20=0,"",VLOOKUP(B20,計算!$D:$L,9,0))</f>
        <v/>
      </c>
      <c r="M20" t="str">
        <f t="shared" si="5"/>
        <v/>
      </c>
      <c r="N20" t="str">
        <f t="shared" si="6"/>
        <v/>
      </c>
      <c r="O20" t="str">
        <f t="shared" si="0"/>
        <v/>
      </c>
      <c r="P20" t="str">
        <f t="shared" si="7"/>
        <v/>
      </c>
      <c r="Q20" t="str">
        <f t="shared" si="8"/>
        <v/>
      </c>
      <c r="R20" t="str">
        <f t="shared" si="1"/>
        <v/>
      </c>
      <c r="S20" t="e">
        <f>VLOOKUP(B20,計算!$D:$P,6,0)</f>
        <v>#DIV/0!</v>
      </c>
      <c r="T20" t="str">
        <f>IF(I20=0,"",VLOOKUP(B20,計算!$D:$H,3,0))</f>
        <v/>
      </c>
      <c r="U20" t="e">
        <f>VLOOKUP(B20,計算!$D:$P,7,0)</f>
        <v>#DIV/0!</v>
      </c>
      <c r="V20" t="str">
        <f>IF(I20=0,"",VLOOKUP(B20,計算!$D:$H,4,0))</f>
        <v/>
      </c>
    </row>
    <row r="21" spans="1:22" x14ac:dyDescent="0.45">
      <c r="A21" s="6" t="s">
        <v>291</v>
      </c>
      <c r="B21">
        <f>計算!R50</f>
        <v>45</v>
      </c>
      <c r="C21" t="str">
        <f>IF(I21=0,"",VLOOKUP(B21,計算!$D:$H,2,0))</f>
        <v/>
      </c>
      <c r="D21" t="str">
        <f t="shared" si="2"/>
        <v/>
      </c>
      <c r="E21" t="str">
        <f t="shared" si="3"/>
        <v/>
      </c>
      <c r="F21" t="str">
        <f t="shared" si="4"/>
        <v/>
      </c>
      <c r="G21" s="3" t="s">
        <v>292</v>
      </c>
      <c r="H21" t="str">
        <f>IF(I21=0,"",VLOOKUP(B21,計算!$D:$Z,23,0))</f>
        <v/>
      </c>
      <c r="I21">
        <f>VLOOKUP(B21,計算!$D:$P,13,0)</f>
        <v>0</v>
      </c>
      <c r="J21" t="e">
        <f>VLOOKUP(B21,計算!$D:$P,8,0)</f>
        <v>#DIV/0!</v>
      </c>
      <c r="K21" t="str">
        <f>IF(I21=0,"",VLOOKUP(B21,計算!$D:$H,5,0))</f>
        <v/>
      </c>
      <c r="L21" t="str">
        <f>IF(I21=0,"",VLOOKUP(B21,計算!$D:$L,9,0))</f>
        <v/>
      </c>
      <c r="M21" t="str">
        <f t="shared" si="5"/>
        <v/>
      </c>
      <c r="N21" t="str">
        <f t="shared" si="6"/>
        <v/>
      </c>
      <c r="O21" t="str">
        <f t="shared" si="0"/>
        <v/>
      </c>
      <c r="P21" t="str">
        <f t="shared" si="7"/>
        <v/>
      </c>
      <c r="Q21" t="str">
        <f t="shared" si="8"/>
        <v/>
      </c>
      <c r="R21" t="str">
        <f t="shared" si="1"/>
        <v/>
      </c>
      <c r="S21" t="e">
        <f>VLOOKUP(B21,計算!$D:$P,6,0)</f>
        <v>#DIV/0!</v>
      </c>
      <c r="T21" t="str">
        <f>IF(I21=0,"",VLOOKUP(B21,計算!$D:$H,3,0))</f>
        <v/>
      </c>
      <c r="U21" t="e">
        <f>VLOOKUP(B21,計算!$D:$P,7,0)</f>
        <v>#DIV/0!</v>
      </c>
      <c r="V21" t="str">
        <f>IF(I21=0,"",VLOOKUP(B21,計算!$D:$H,4,0))</f>
        <v/>
      </c>
    </row>
    <row r="22" spans="1:22" x14ac:dyDescent="0.45">
      <c r="A22" s="6" t="s">
        <v>293</v>
      </c>
      <c r="B22">
        <f>計算!R53</f>
        <v>48</v>
      </c>
      <c r="C22" t="str">
        <f>IF(I22=0,"",VLOOKUP(B22,計算!$D:$H,2,0))</f>
        <v/>
      </c>
      <c r="D22" t="str">
        <f t="shared" si="2"/>
        <v/>
      </c>
      <c r="E22" t="str">
        <f>IF(I22=0,"",IF(I22=1,"できない","支援でできる"))</f>
        <v/>
      </c>
      <c r="F22" t="str">
        <f>IF(I22=0,"",IF(J22="","",IF(J22&lt;1,"短期目標",IF(AND(J22&gt;=1,J22&lt;3),"中期目標","長期目標"))))</f>
        <v/>
      </c>
      <c r="G22" s="3" t="s">
        <v>136</v>
      </c>
      <c r="H22" t="str">
        <f>IF(I22=0,"",VLOOKUP(B22,計算!$D:$Z,23,0))</f>
        <v/>
      </c>
      <c r="I22">
        <f>VLOOKUP(B22,計算!$D:$P,13,0)</f>
        <v>0</v>
      </c>
      <c r="J22" t="e">
        <f>VLOOKUP(B22,計算!$D:$P,8,0)</f>
        <v>#DIV/0!</v>
      </c>
      <c r="K22" t="str">
        <f>IF(I22=0,"",VLOOKUP(B22,計算!$D:$H,5,0))</f>
        <v/>
      </c>
      <c r="L22" t="str">
        <f>IF(I22=0,"",VLOOKUP(B22,計算!$D:$L,9,0))</f>
        <v/>
      </c>
      <c r="M22" t="str">
        <f t="shared" si="5"/>
        <v/>
      </c>
      <c r="N22" t="str">
        <f t="shared" si="6"/>
        <v/>
      </c>
      <c r="O22" t="str">
        <f t="shared" si="0"/>
        <v/>
      </c>
      <c r="P22" t="str">
        <f t="shared" si="7"/>
        <v/>
      </c>
      <c r="Q22" t="str">
        <f t="shared" si="8"/>
        <v/>
      </c>
      <c r="R22" t="str">
        <f t="shared" si="1"/>
        <v/>
      </c>
      <c r="S22" t="e">
        <f>VLOOKUP(B22,計算!$D:$P,6,0)</f>
        <v>#DIV/0!</v>
      </c>
      <c r="T22" t="str">
        <f>IF(I22=0,"",VLOOKUP(B22,計算!$D:$H,3,0))</f>
        <v/>
      </c>
      <c r="U22" t="e">
        <f>VLOOKUP(B22,計算!$D:$P,7,0)</f>
        <v>#DIV/0!</v>
      </c>
      <c r="V22" t="str">
        <f>IF(I22=0,"",VLOOKUP(B22,計算!$D:$H,4,0))</f>
        <v/>
      </c>
    </row>
    <row r="23" spans="1:22" x14ac:dyDescent="0.45">
      <c r="A23" s="6" t="s">
        <v>294</v>
      </c>
      <c r="B23">
        <f>計算!R55</f>
        <v>50</v>
      </c>
      <c r="C23" t="str">
        <f>IF(I23=0,"",VLOOKUP(B23,計算!$D:$H,2,0))</f>
        <v/>
      </c>
      <c r="D23" t="str">
        <f t="shared" si="2"/>
        <v/>
      </c>
      <c r="E23" t="str">
        <f t="shared" ref="E23:E63" si="9">IF(I23=0,"",IF(I23=1,"できない","支援でできる"))</f>
        <v/>
      </c>
      <c r="F23" t="str">
        <f t="shared" ref="F23:F63" si="10">IF(I23=0,"",IF(J23="","",IF(J23&lt;1,"短期目標",IF(AND(J23&gt;=1,J23&lt;3),"中期目標","長期目標"))))</f>
        <v/>
      </c>
      <c r="G23" s="3" t="s">
        <v>63</v>
      </c>
      <c r="H23" t="str">
        <f>IF(I23=0,"",VLOOKUP(B23,計算!$D:$Z,23,0))</f>
        <v/>
      </c>
      <c r="I23">
        <f>VLOOKUP(B23,計算!$D:$P,13,0)</f>
        <v>0</v>
      </c>
      <c r="J23" t="e">
        <f>VLOOKUP(B23,計算!$D:$P,8,0)</f>
        <v>#DIV/0!</v>
      </c>
      <c r="K23" t="str">
        <f>IF(I23=0,"",VLOOKUP(B23,計算!$D:$H,5,0))</f>
        <v/>
      </c>
      <c r="L23" t="str">
        <f>IF(I23=0,"",VLOOKUP(B23,計算!$D:$L,9,0))</f>
        <v/>
      </c>
      <c r="M23" t="str">
        <f t="shared" si="5"/>
        <v/>
      </c>
      <c r="N23" t="str">
        <f t="shared" si="6"/>
        <v/>
      </c>
      <c r="O23" t="str">
        <f t="shared" si="0"/>
        <v/>
      </c>
      <c r="P23" t="str">
        <f t="shared" si="7"/>
        <v/>
      </c>
      <c r="Q23" t="str">
        <f t="shared" si="8"/>
        <v/>
      </c>
      <c r="R23" t="str">
        <f t="shared" si="1"/>
        <v/>
      </c>
      <c r="S23" t="e">
        <f>VLOOKUP(B23,計算!$D:$P,6,0)</f>
        <v>#DIV/0!</v>
      </c>
      <c r="T23" t="str">
        <f>IF(I23=0,"",VLOOKUP(B23,計算!$D:$H,3,0))</f>
        <v/>
      </c>
      <c r="U23" t="e">
        <f>VLOOKUP(B23,計算!$D:$P,7,0)</f>
        <v>#DIV/0!</v>
      </c>
      <c r="V23" t="str">
        <f>IF(I23=0,"",VLOOKUP(B23,計算!$D:$H,4,0))</f>
        <v/>
      </c>
    </row>
    <row r="24" spans="1:22" x14ac:dyDescent="0.45">
      <c r="A24" s="6" t="s">
        <v>295</v>
      </c>
      <c r="B24">
        <f>計算!R57</f>
        <v>52</v>
      </c>
      <c r="C24" t="str">
        <f>IF(I24=0,"",VLOOKUP(B24,計算!$D:$H,2,0))</f>
        <v/>
      </c>
      <c r="D24" t="str">
        <f t="shared" si="2"/>
        <v/>
      </c>
      <c r="E24" t="str">
        <f t="shared" si="9"/>
        <v/>
      </c>
      <c r="F24" t="str">
        <f t="shared" si="10"/>
        <v/>
      </c>
      <c r="G24" s="3" t="s">
        <v>143</v>
      </c>
      <c r="H24" t="str">
        <f>IF(I24=0,"",VLOOKUP(B24,計算!$D:$Z,23,0))</f>
        <v/>
      </c>
      <c r="I24">
        <f>VLOOKUP(B24,計算!$D:$P,13,0)</f>
        <v>0</v>
      </c>
      <c r="J24" t="e">
        <f>VLOOKUP(B24,計算!$D:$P,8,0)</f>
        <v>#DIV/0!</v>
      </c>
      <c r="K24" t="str">
        <f>IF(I24=0,"",VLOOKUP(B24,計算!$D:$H,5,0))</f>
        <v/>
      </c>
      <c r="L24" t="str">
        <f>IF(I24=0,"",VLOOKUP(B24,計算!$D:$L,9,0))</f>
        <v/>
      </c>
      <c r="M24" t="str">
        <f t="shared" si="5"/>
        <v/>
      </c>
      <c r="N24" t="str">
        <f t="shared" si="6"/>
        <v/>
      </c>
      <c r="O24" t="str">
        <f t="shared" si="0"/>
        <v/>
      </c>
      <c r="P24" t="str">
        <f t="shared" si="7"/>
        <v/>
      </c>
      <c r="Q24" t="str">
        <f t="shared" si="8"/>
        <v/>
      </c>
      <c r="R24" t="str">
        <f t="shared" si="1"/>
        <v/>
      </c>
      <c r="S24" t="e">
        <f>VLOOKUP(B24,計算!$D:$P,6,0)</f>
        <v>#DIV/0!</v>
      </c>
      <c r="T24" t="str">
        <f>IF(I24=0,"",VLOOKUP(B24,計算!$D:$H,3,0))</f>
        <v/>
      </c>
      <c r="U24" t="e">
        <f>VLOOKUP(B24,計算!$D:$P,7,0)</f>
        <v>#DIV/0!</v>
      </c>
      <c r="V24" t="str">
        <f>IF(I24=0,"",VLOOKUP(B24,計算!$D:$H,4,0))</f>
        <v/>
      </c>
    </row>
    <row r="25" spans="1:22" x14ac:dyDescent="0.45">
      <c r="A25" s="71" t="s">
        <v>296</v>
      </c>
      <c r="B25">
        <f>計算!R59</f>
        <v>54</v>
      </c>
      <c r="C25" t="str">
        <f>IF(I25=0,"",VLOOKUP(B25,計算!$D:$H,2,0))</f>
        <v/>
      </c>
      <c r="D25" t="str">
        <f t="shared" si="2"/>
        <v/>
      </c>
      <c r="E25" t="str">
        <f t="shared" si="9"/>
        <v/>
      </c>
      <c r="F25" t="str">
        <f t="shared" si="10"/>
        <v/>
      </c>
      <c r="G25" s="3" t="s">
        <v>297</v>
      </c>
      <c r="H25" t="str">
        <f>IF(I25=0,"",VLOOKUP(B25,計算!$D:$Z,23,0))</f>
        <v/>
      </c>
      <c r="I25">
        <f>VLOOKUP(B25,計算!$D:$P,13,0)</f>
        <v>0</v>
      </c>
      <c r="J25" t="e">
        <f>VLOOKUP(B25,計算!$D:$P,8,0)</f>
        <v>#DIV/0!</v>
      </c>
      <c r="K25" t="str">
        <f>IF(I25=0,"",VLOOKUP(B25,計算!$D:$H,5,0))</f>
        <v/>
      </c>
      <c r="L25" t="str">
        <f>IF(I25=0,"",VLOOKUP(B25,計算!$D:$L,9,0))</f>
        <v/>
      </c>
      <c r="M25" t="str">
        <f t="shared" si="5"/>
        <v/>
      </c>
      <c r="N25" t="str">
        <f t="shared" si="6"/>
        <v/>
      </c>
      <c r="O25" t="str">
        <f t="shared" si="0"/>
        <v/>
      </c>
      <c r="P25" t="str">
        <f t="shared" si="7"/>
        <v/>
      </c>
      <c r="Q25" t="str">
        <f t="shared" si="8"/>
        <v/>
      </c>
      <c r="R25" t="str">
        <f t="shared" si="1"/>
        <v/>
      </c>
      <c r="S25" t="e">
        <f>VLOOKUP(B25,計算!$D:$P,6,0)</f>
        <v>#DIV/0!</v>
      </c>
      <c r="T25" t="str">
        <f>IF(I25=0,"",VLOOKUP(B25,計算!$D:$H,3,0))</f>
        <v/>
      </c>
      <c r="U25" t="e">
        <f>VLOOKUP(B25,計算!$D:$P,7,0)</f>
        <v>#DIV/0!</v>
      </c>
      <c r="V25" t="str">
        <f>IF(I25=0,"",VLOOKUP(B25,計算!$D:$H,4,0))</f>
        <v/>
      </c>
    </row>
    <row r="26" spans="1:22" x14ac:dyDescent="0.45">
      <c r="A26" s="71"/>
      <c r="B26">
        <f>計算!R62</f>
        <v>57</v>
      </c>
      <c r="C26" t="str">
        <f>IF(I26=0,"",VLOOKUP(B26,計算!$D:$H,2,0))</f>
        <v/>
      </c>
      <c r="D26" t="str">
        <f t="shared" si="2"/>
        <v/>
      </c>
      <c r="E26" t="str">
        <f t="shared" si="9"/>
        <v/>
      </c>
      <c r="F26" t="str">
        <f t="shared" si="10"/>
        <v/>
      </c>
      <c r="G26" s="3" t="s">
        <v>298</v>
      </c>
      <c r="H26" t="str">
        <f>IF(I26=0,"",VLOOKUP(B26,計算!$D:$Z,23,0))</f>
        <v/>
      </c>
      <c r="I26">
        <f>VLOOKUP(B26,計算!$D:$P,13,0)</f>
        <v>0</v>
      </c>
      <c r="J26" t="e">
        <f>VLOOKUP(B26,計算!$D:$P,8,0)</f>
        <v>#DIV/0!</v>
      </c>
      <c r="K26" t="str">
        <f>IF(I26=0,"",VLOOKUP(B26,計算!$D:$H,5,0))</f>
        <v/>
      </c>
      <c r="L26" t="str">
        <f>IF(I26=0,"",VLOOKUP(B26,計算!$D:$L,9,0))</f>
        <v/>
      </c>
      <c r="M26" t="str">
        <f t="shared" si="5"/>
        <v/>
      </c>
      <c r="N26" t="str">
        <f t="shared" si="6"/>
        <v/>
      </c>
      <c r="O26" t="str">
        <f t="shared" si="0"/>
        <v/>
      </c>
      <c r="P26" t="str">
        <f t="shared" si="7"/>
        <v/>
      </c>
      <c r="Q26" t="str">
        <f t="shared" si="8"/>
        <v/>
      </c>
      <c r="R26" t="str">
        <f t="shared" si="1"/>
        <v/>
      </c>
      <c r="S26" t="e">
        <f>VLOOKUP(B26,計算!$D:$P,6,0)</f>
        <v>#DIV/0!</v>
      </c>
      <c r="T26" t="str">
        <f>IF(I26=0,"",VLOOKUP(B26,計算!$D:$H,3,0))</f>
        <v/>
      </c>
      <c r="U26" t="e">
        <f>VLOOKUP(B26,計算!$D:$P,7,0)</f>
        <v>#DIV/0!</v>
      </c>
      <c r="V26" t="str">
        <f>IF(I26=0,"",VLOOKUP(B26,計算!$D:$H,4,0))</f>
        <v/>
      </c>
    </row>
    <row r="27" spans="1:22" x14ac:dyDescent="0.45">
      <c r="A27" s="71" t="s">
        <v>302</v>
      </c>
      <c r="B27">
        <f>計算!R65</f>
        <v>60</v>
      </c>
      <c r="C27" t="str">
        <f>IF(I27=0,"",VLOOKUP(B27,計算!$D:$H,2,0))</f>
        <v/>
      </c>
      <c r="D27" t="str">
        <f t="shared" si="2"/>
        <v/>
      </c>
      <c r="E27" t="str">
        <f t="shared" si="9"/>
        <v/>
      </c>
      <c r="F27" t="str">
        <f t="shared" si="10"/>
        <v/>
      </c>
      <c r="G27" s="3" t="s">
        <v>299</v>
      </c>
      <c r="H27" t="str">
        <f>IF(I27=0,"",VLOOKUP(B27,計算!$D:$Z,23,0))</f>
        <v/>
      </c>
      <c r="I27">
        <f>VLOOKUP(B27,計算!$D:$P,13,0)</f>
        <v>0</v>
      </c>
      <c r="J27" t="e">
        <f>VLOOKUP(B27,計算!$D:$P,8,0)</f>
        <v>#DIV/0!</v>
      </c>
      <c r="K27" t="str">
        <f>IF(I27=0,"",VLOOKUP(B27,計算!$D:$H,5,0))</f>
        <v/>
      </c>
      <c r="L27" t="str">
        <f>IF(I27=0,"",VLOOKUP(B27,計算!$D:$L,9,0))</f>
        <v/>
      </c>
      <c r="M27" t="str">
        <f t="shared" si="5"/>
        <v/>
      </c>
      <c r="N27" t="str">
        <f t="shared" si="6"/>
        <v/>
      </c>
      <c r="O27" t="str">
        <f t="shared" si="0"/>
        <v/>
      </c>
      <c r="P27" t="str">
        <f t="shared" si="7"/>
        <v/>
      </c>
      <c r="Q27" t="str">
        <f t="shared" si="8"/>
        <v/>
      </c>
      <c r="R27" t="str">
        <f t="shared" si="1"/>
        <v/>
      </c>
      <c r="S27" t="e">
        <f>VLOOKUP(B27,計算!$D:$P,6,0)</f>
        <v>#DIV/0!</v>
      </c>
      <c r="T27" t="str">
        <f>IF(I27=0,"",VLOOKUP(B27,計算!$D:$H,3,0))</f>
        <v/>
      </c>
      <c r="U27" t="e">
        <f>VLOOKUP(B27,計算!$D:$P,7,0)</f>
        <v>#DIV/0!</v>
      </c>
      <c r="V27" t="str">
        <f>IF(I27=0,"",VLOOKUP(B27,計算!$D:$H,4,0))</f>
        <v/>
      </c>
    </row>
    <row r="28" spans="1:22" x14ac:dyDescent="0.45">
      <c r="A28" s="71"/>
      <c r="B28">
        <f>計算!R68</f>
        <v>63</v>
      </c>
      <c r="C28" t="str">
        <f>IF(I28=0,"",VLOOKUP(B28,計算!$D:$H,2,0))</f>
        <v/>
      </c>
      <c r="D28" t="str">
        <f t="shared" si="2"/>
        <v/>
      </c>
      <c r="E28" t="str">
        <f t="shared" si="9"/>
        <v/>
      </c>
      <c r="F28" t="str">
        <f t="shared" si="10"/>
        <v/>
      </c>
      <c r="G28" s="3" t="s">
        <v>300</v>
      </c>
      <c r="H28" t="str">
        <f>IF(I28=0,"",VLOOKUP(B28,計算!$D:$Z,23,0))</f>
        <v/>
      </c>
      <c r="I28">
        <f>VLOOKUP(B28,計算!$D:$P,13,0)</f>
        <v>0</v>
      </c>
      <c r="J28" t="e">
        <f>VLOOKUP(B28,計算!$D:$P,8,0)</f>
        <v>#DIV/0!</v>
      </c>
      <c r="K28" t="str">
        <f>IF(I28=0,"",VLOOKUP(B28,計算!$D:$H,5,0))</f>
        <v/>
      </c>
      <c r="L28" t="str">
        <f>IF(I28=0,"",VLOOKUP(B28,計算!$D:$L,9,0))</f>
        <v/>
      </c>
      <c r="M28" t="str">
        <f t="shared" si="5"/>
        <v/>
      </c>
      <c r="N28" t="str">
        <f t="shared" si="6"/>
        <v/>
      </c>
      <c r="O28" t="str">
        <f t="shared" si="0"/>
        <v/>
      </c>
      <c r="P28" t="str">
        <f t="shared" si="7"/>
        <v/>
      </c>
      <c r="Q28" t="str">
        <f t="shared" si="8"/>
        <v/>
      </c>
      <c r="R28" t="str">
        <f t="shared" si="1"/>
        <v/>
      </c>
      <c r="S28" t="e">
        <f>VLOOKUP(B28,計算!$D:$P,6,0)</f>
        <v>#DIV/0!</v>
      </c>
      <c r="T28" t="str">
        <f>IF(I28=0,"",VLOOKUP(B28,計算!$D:$H,3,0))</f>
        <v/>
      </c>
      <c r="U28" t="e">
        <f>VLOOKUP(B28,計算!$D:$P,7,0)</f>
        <v>#DIV/0!</v>
      </c>
      <c r="V28" t="str">
        <f>IF(I28=0,"",VLOOKUP(B28,計算!$D:$H,4,0))</f>
        <v/>
      </c>
    </row>
    <row r="29" spans="1:22" x14ac:dyDescent="0.45">
      <c r="A29" s="71"/>
      <c r="B29">
        <f>計算!R71</f>
        <v>66</v>
      </c>
      <c r="C29" t="str">
        <f>IF(I29=0,"",VLOOKUP(B29,計算!$D:$H,2,0))</f>
        <v/>
      </c>
      <c r="D29" t="str">
        <f t="shared" si="2"/>
        <v/>
      </c>
      <c r="E29" t="str">
        <f t="shared" si="9"/>
        <v/>
      </c>
      <c r="F29" t="str">
        <f t="shared" si="10"/>
        <v/>
      </c>
      <c r="G29" s="3" t="s">
        <v>301</v>
      </c>
      <c r="H29" t="str">
        <f>IF(I29=0,"",VLOOKUP(B29,計算!$D:$Z,23,0))</f>
        <v/>
      </c>
      <c r="I29">
        <f>VLOOKUP(B29,計算!$D:$P,13,0)</f>
        <v>0</v>
      </c>
      <c r="J29" t="e">
        <f>VLOOKUP(B29,計算!$D:$P,8,0)</f>
        <v>#DIV/0!</v>
      </c>
      <c r="K29" t="str">
        <f>IF(I29=0,"",VLOOKUP(B29,計算!$D:$H,5,0))</f>
        <v/>
      </c>
      <c r="L29" t="str">
        <f>IF(I29=0,"",VLOOKUP(B29,計算!$D:$L,9,0))</f>
        <v/>
      </c>
      <c r="M29" t="str">
        <f t="shared" si="5"/>
        <v/>
      </c>
      <c r="N29" t="str">
        <f t="shared" si="6"/>
        <v/>
      </c>
      <c r="O29" t="str">
        <f t="shared" si="0"/>
        <v/>
      </c>
      <c r="P29" t="str">
        <f t="shared" si="7"/>
        <v/>
      </c>
      <c r="Q29" t="str">
        <f t="shared" si="8"/>
        <v/>
      </c>
      <c r="R29" t="str">
        <f t="shared" si="1"/>
        <v/>
      </c>
      <c r="S29" t="e">
        <f>VLOOKUP(B29,計算!$D:$P,6,0)</f>
        <v>#DIV/0!</v>
      </c>
      <c r="T29" t="str">
        <f>IF(I29=0,"",VLOOKUP(B29,計算!$D:$H,3,0))</f>
        <v/>
      </c>
      <c r="U29" t="e">
        <f>VLOOKUP(B29,計算!$D:$P,7,0)</f>
        <v>#DIV/0!</v>
      </c>
      <c r="V29" t="str">
        <f>IF(I29=0,"",VLOOKUP(B29,計算!$D:$H,4,0))</f>
        <v/>
      </c>
    </row>
    <row r="30" spans="1:22" x14ac:dyDescent="0.45">
      <c r="A30" s="80" t="s">
        <v>303</v>
      </c>
      <c r="B30">
        <f>計算!R74</f>
        <v>69</v>
      </c>
      <c r="C30" t="str">
        <f>IF(I30=0,"",VLOOKUP(B30,計算!$D:$H,2,0))</f>
        <v/>
      </c>
      <c r="D30" t="str">
        <f t="shared" si="2"/>
        <v/>
      </c>
      <c r="E30" t="str">
        <f t="shared" si="9"/>
        <v/>
      </c>
      <c r="F30" t="str">
        <f t="shared" si="10"/>
        <v/>
      </c>
      <c r="G30" s="3" t="s">
        <v>303</v>
      </c>
      <c r="H30" t="str">
        <f>IF(I30=0,"",VLOOKUP(B30,計算!$D:$Z,23,0))</f>
        <v/>
      </c>
      <c r="I30">
        <f>VLOOKUP(B30,計算!$D:$P,13,0)</f>
        <v>0</v>
      </c>
      <c r="J30" t="e">
        <f>VLOOKUP(B30,計算!$D:$P,8,0)</f>
        <v>#DIV/0!</v>
      </c>
      <c r="K30" t="str">
        <f>IF(I30=0,"",VLOOKUP(B30,計算!$D:$H,5,0))</f>
        <v/>
      </c>
      <c r="L30" t="str">
        <f>IF(I30=0,"",VLOOKUP(B30,計算!$D:$L,9,0))</f>
        <v/>
      </c>
      <c r="M30" t="str">
        <f t="shared" si="5"/>
        <v/>
      </c>
      <c r="N30" t="str">
        <f t="shared" si="6"/>
        <v/>
      </c>
      <c r="O30" t="str">
        <f t="shared" si="0"/>
        <v/>
      </c>
      <c r="P30" t="str">
        <f t="shared" si="7"/>
        <v/>
      </c>
      <c r="Q30" t="str">
        <f t="shared" si="8"/>
        <v/>
      </c>
      <c r="R30" t="str">
        <f t="shared" si="1"/>
        <v/>
      </c>
      <c r="S30" t="e">
        <f>VLOOKUP(B30,計算!$D:$P,6,0)</f>
        <v>#DIV/0!</v>
      </c>
      <c r="T30" t="str">
        <f>IF(I30=0,"",VLOOKUP(B30,計算!$D:$H,3,0))</f>
        <v/>
      </c>
      <c r="U30" t="e">
        <f>VLOOKUP(B30,計算!$D:$P,7,0)</f>
        <v>#DIV/0!</v>
      </c>
      <c r="V30" t="str">
        <f>IF(I30=0,"",VLOOKUP(B30,計算!$D:$H,4,0))</f>
        <v/>
      </c>
    </row>
    <row r="31" spans="1:22" x14ac:dyDescent="0.45">
      <c r="A31" s="80"/>
      <c r="B31">
        <f>計算!R77</f>
        <v>72</v>
      </c>
      <c r="C31" t="str">
        <f>IF(I31=0,"",VLOOKUP(B31,計算!$D:$H,2,0))</f>
        <v/>
      </c>
      <c r="D31" t="str">
        <f t="shared" si="2"/>
        <v/>
      </c>
      <c r="E31" t="str">
        <f t="shared" si="9"/>
        <v/>
      </c>
      <c r="F31" t="str">
        <f t="shared" si="10"/>
        <v/>
      </c>
      <c r="G31" s="3" t="s">
        <v>304</v>
      </c>
      <c r="H31" t="str">
        <f>IF(I31=0,"",VLOOKUP(B31,計算!$D:$Z,23,0))</f>
        <v/>
      </c>
      <c r="I31">
        <f>VLOOKUP(B31,計算!$D:$P,13,0)</f>
        <v>0</v>
      </c>
      <c r="J31" t="e">
        <f>VLOOKUP(B31,計算!$D:$P,8,0)</f>
        <v>#DIV/0!</v>
      </c>
      <c r="K31" t="str">
        <f>IF(I31=0,"",VLOOKUP(B31,計算!$D:$H,5,0))</f>
        <v/>
      </c>
      <c r="L31" t="str">
        <f>IF(I31=0,"",VLOOKUP(B31,計算!$D:$L,9,0))</f>
        <v/>
      </c>
      <c r="M31" t="str">
        <f t="shared" si="5"/>
        <v/>
      </c>
      <c r="N31" t="str">
        <f t="shared" si="6"/>
        <v/>
      </c>
      <c r="O31" t="str">
        <f t="shared" si="0"/>
        <v/>
      </c>
      <c r="P31" t="str">
        <f t="shared" si="7"/>
        <v/>
      </c>
      <c r="Q31" t="str">
        <f t="shared" si="8"/>
        <v/>
      </c>
      <c r="R31" t="str">
        <f t="shared" si="1"/>
        <v/>
      </c>
      <c r="S31" t="e">
        <f>VLOOKUP(B31,計算!$D:$P,6,0)</f>
        <v>#DIV/0!</v>
      </c>
      <c r="T31" t="str">
        <f>IF(I31=0,"",VLOOKUP(B31,計算!$D:$H,3,0))</f>
        <v/>
      </c>
      <c r="U31" t="e">
        <f>VLOOKUP(B31,計算!$D:$P,7,0)</f>
        <v>#DIV/0!</v>
      </c>
      <c r="V31" t="str">
        <f>IF(I31=0,"",VLOOKUP(B31,計算!$D:$H,4,0))</f>
        <v/>
      </c>
    </row>
    <row r="32" spans="1:22" x14ac:dyDescent="0.45">
      <c r="A32" s="71" t="s">
        <v>305</v>
      </c>
      <c r="B32">
        <f>計算!R79</f>
        <v>74</v>
      </c>
      <c r="C32" t="str">
        <f>IF(I32=0,"",VLOOKUP(B32,計算!$D:$H,2,0))</f>
        <v/>
      </c>
      <c r="D32" t="str">
        <f t="shared" si="2"/>
        <v/>
      </c>
      <c r="E32" t="str">
        <f t="shared" si="9"/>
        <v/>
      </c>
      <c r="F32" t="str">
        <f t="shared" si="10"/>
        <v/>
      </c>
      <c r="G32" s="3" t="s">
        <v>306</v>
      </c>
      <c r="H32" t="str">
        <f>IF(I32=0,"",VLOOKUP(B32,計算!$D:$Z,23,0))</f>
        <v/>
      </c>
      <c r="I32">
        <f>VLOOKUP(B32,計算!$D:$P,13,0)</f>
        <v>0</v>
      </c>
      <c r="J32" t="e">
        <f>VLOOKUP(B32,計算!$D:$P,8,0)</f>
        <v>#DIV/0!</v>
      </c>
      <c r="K32" t="str">
        <f>IF(I32=0,"",VLOOKUP(B32,計算!$D:$H,5,0))</f>
        <v/>
      </c>
      <c r="L32" t="str">
        <f>IF(I32=0,"",VLOOKUP(B32,計算!$D:$L,9,0))</f>
        <v/>
      </c>
      <c r="M32" t="str">
        <f t="shared" si="5"/>
        <v/>
      </c>
      <c r="N32" t="str">
        <f t="shared" si="6"/>
        <v/>
      </c>
      <c r="O32" t="str">
        <f t="shared" si="0"/>
        <v/>
      </c>
      <c r="P32" t="str">
        <f t="shared" si="7"/>
        <v/>
      </c>
      <c r="Q32" t="str">
        <f t="shared" si="8"/>
        <v/>
      </c>
      <c r="R32" t="str">
        <f t="shared" si="1"/>
        <v/>
      </c>
      <c r="S32" t="e">
        <f>VLOOKUP(B32,計算!$D:$P,6,0)</f>
        <v>#DIV/0!</v>
      </c>
      <c r="T32" t="str">
        <f>IF(I32=0,"",VLOOKUP(B32,計算!$D:$H,3,0))</f>
        <v/>
      </c>
      <c r="U32" t="e">
        <f>VLOOKUP(B32,計算!$D:$P,7,0)</f>
        <v>#DIV/0!</v>
      </c>
      <c r="V32" t="str">
        <f>IF(I32=0,"",VLOOKUP(B32,計算!$D:$H,4,0))</f>
        <v/>
      </c>
    </row>
    <row r="33" spans="1:22" x14ac:dyDescent="0.45">
      <c r="A33" s="71"/>
      <c r="B33">
        <f>計算!R82</f>
        <v>77</v>
      </c>
      <c r="C33" t="str">
        <f>IF(I33=0,"",VLOOKUP(B33,計算!$D:$H,2,0))</f>
        <v/>
      </c>
      <c r="D33" t="str">
        <f t="shared" si="2"/>
        <v/>
      </c>
      <c r="E33" t="str">
        <f t="shared" si="9"/>
        <v/>
      </c>
      <c r="F33" t="str">
        <f t="shared" si="10"/>
        <v/>
      </c>
      <c r="G33" s="3" t="s">
        <v>307</v>
      </c>
      <c r="H33" t="str">
        <f>IF(I33=0,"",VLOOKUP(B33,計算!$D:$Z,23,0))</f>
        <v/>
      </c>
      <c r="I33">
        <f>VLOOKUP(B33,計算!$D:$P,13,0)</f>
        <v>0</v>
      </c>
      <c r="J33" t="e">
        <f>VLOOKUP(B33,計算!$D:$P,8,0)</f>
        <v>#DIV/0!</v>
      </c>
      <c r="K33" t="str">
        <f>IF(I33=0,"",VLOOKUP(B33,計算!$D:$H,5,0))</f>
        <v/>
      </c>
      <c r="L33" t="str">
        <f>IF(I33=0,"",VLOOKUP(B33,計算!$D:$L,9,0))</f>
        <v/>
      </c>
      <c r="M33" t="str">
        <f t="shared" si="5"/>
        <v/>
      </c>
      <c r="N33" t="str">
        <f t="shared" si="6"/>
        <v/>
      </c>
      <c r="O33" t="str">
        <f t="shared" si="0"/>
        <v/>
      </c>
      <c r="P33" t="str">
        <f t="shared" si="7"/>
        <v/>
      </c>
      <c r="Q33" t="str">
        <f t="shared" si="8"/>
        <v/>
      </c>
      <c r="R33" t="str">
        <f t="shared" si="1"/>
        <v/>
      </c>
      <c r="S33" t="e">
        <f>VLOOKUP(B33,計算!$D:$P,6,0)</f>
        <v>#DIV/0!</v>
      </c>
      <c r="T33" t="str">
        <f>IF(I33=0,"",VLOOKUP(B33,計算!$D:$H,3,0))</f>
        <v/>
      </c>
      <c r="U33" t="e">
        <f>VLOOKUP(B33,計算!$D:$P,7,0)</f>
        <v>#DIV/0!</v>
      </c>
      <c r="V33" t="str">
        <f>IF(I33=0,"",VLOOKUP(B33,計算!$D:$H,4,0))</f>
        <v/>
      </c>
    </row>
    <row r="34" spans="1:22" x14ac:dyDescent="0.45">
      <c r="A34" s="71"/>
      <c r="B34">
        <f>計算!R84</f>
        <v>79</v>
      </c>
      <c r="C34" t="str">
        <f>IF(I34=0,"",VLOOKUP(B34,計算!$D:$H,2,0))</f>
        <v/>
      </c>
      <c r="D34" t="str">
        <f t="shared" si="2"/>
        <v/>
      </c>
      <c r="E34" t="str">
        <f t="shared" si="9"/>
        <v/>
      </c>
      <c r="F34" t="str">
        <f t="shared" si="10"/>
        <v/>
      </c>
      <c r="G34" s="3" t="s">
        <v>308</v>
      </c>
      <c r="H34" t="str">
        <f>IF(I34=0,"",VLOOKUP(B34,計算!$D:$Z,23,0))</f>
        <v/>
      </c>
      <c r="I34">
        <f>VLOOKUP(B34,計算!$D:$P,13,0)</f>
        <v>0</v>
      </c>
      <c r="J34" t="e">
        <f>VLOOKUP(B34,計算!$D:$P,8,0)</f>
        <v>#DIV/0!</v>
      </c>
      <c r="K34" t="str">
        <f>IF(I34=0,"",VLOOKUP(B34,計算!$D:$H,5,0))</f>
        <v/>
      </c>
      <c r="L34" t="str">
        <f>IF(I34=0,"",VLOOKUP(B34,計算!$D:$L,9,0))</f>
        <v/>
      </c>
      <c r="M34" t="str">
        <f t="shared" si="5"/>
        <v/>
      </c>
      <c r="N34" t="str">
        <f t="shared" si="6"/>
        <v/>
      </c>
      <c r="O34" t="str">
        <f t="shared" si="0"/>
        <v/>
      </c>
      <c r="P34" t="str">
        <f t="shared" si="7"/>
        <v/>
      </c>
      <c r="Q34" t="str">
        <f t="shared" si="8"/>
        <v/>
      </c>
      <c r="R34" t="str">
        <f t="shared" si="1"/>
        <v/>
      </c>
      <c r="S34" t="e">
        <f>VLOOKUP(B34,計算!$D:$P,6,0)</f>
        <v>#DIV/0!</v>
      </c>
      <c r="T34" t="str">
        <f>IF(I34=0,"",VLOOKUP(B34,計算!$D:$H,3,0))</f>
        <v/>
      </c>
      <c r="U34" t="e">
        <f>VLOOKUP(B34,計算!$D:$P,7,0)</f>
        <v>#DIV/0!</v>
      </c>
      <c r="V34" t="str">
        <f>IF(I34=0,"",VLOOKUP(B34,計算!$D:$H,4,0))</f>
        <v/>
      </c>
    </row>
    <row r="35" spans="1:22" x14ac:dyDescent="0.45">
      <c r="A35" s="71"/>
      <c r="B35">
        <f>計算!R86</f>
        <v>81</v>
      </c>
      <c r="C35" t="str">
        <f>IF(I35=0,"",VLOOKUP(B35,計算!$D:$H,2,0))</f>
        <v/>
      </c>
      <c r="D35" t="str">
        <f t="shared" si="2"/>
        <v/>
      </c>
      <c r="E35" t="str">
        <f t="shared" si="9"/>
        <v/>
      </c>
      <c r="F35" t="str">
        <f t="shared" si="10"/>
        <v/>
      </c>
      <c r="G35" s="3" t="s">
        <v>309</v>
      </c>
      <c r="H35" t="str">
        <f>IF(I35=0,"",VLOOKUP(B35,計算!$D:$Z,23,0))</f>
        <v/>
      </c>
      <c r="I35">
        <f>VLOOKUP(B35,計算!$D:$P,13,0)</f>
        <v>0</v>
      </c>
      <c r="J35" t="e">
        <f>VLOOKUP(B35,計算!$D:$P,8,0)</f>
        <v>#DIV/0!</v>
      </c>
      <c r="K35" t="str">
        <f>IF(I35=0,"",VLOOKUP(B35,計算!$D:$H,5,0))</f>
        <v/>
      </c>
      <c r="L35" t="str">
        <f>IF(I35=0,"",VLOOKUP(B35,計算!$D:$L,9,0))</f>
        <v/>
      </c>
      <c r="M35" t="str">
        <f t="shared" si="5"/>
        <v/>
      </c>
      <c r="N35" t="str">
        <f t="shared" si="6"/>
        <v/>
      </c>
      <c r="O35" t="str">
        <f t="shared" si="0"/>
        <v/>
      </c>
      <c r="P35" t="str">
        <f t="shared" si="7"/>
        <v/>
      </c>
      <c r="Q35" t="str">
        <f t="shared" si="8"/>
        <v/>
      </c>
      <c r="R35" t="str">
        <f t="shared" si="1"/>
        <v/>
      </c>
      <c r="S35" t="e">
        <f>VLOOKUP(B35,計算!$D:$P,6,0)</f>
        <v>#DIV/0!</v>
      </c>
      <c r="T35" t="str">
        <f>IF(I35=0,"",VLOOKUP(B35,計算!$D:$H,3,0))</f>
        <v/>
      </c>
      <c r="U35" t="e">
        <f>VLOOKUP(B35,計算!$D:$P,7,0)</f>
        <v>#DIV/0!</v>
      </c>
      <c r="V35" t="str">
        <f>IF(I35=0,"",VLOOKUP(B35,計算!$D:$H,4,0))</f>
        <v/>
      </c>
    </row>
    <row r="36" spans="1:22" x14ac:dyDescent="0.45">
      <c r="A36" s="71" t="s">
        <v>310</v>
      </c>
      <c r="B36">
        <f>計算!R87</f>
        <v>82</v>
      </c>
      <c r="C36" t="str">
        <f>IF(I36=0,"",VLOOKUP(B36,計算!$D:$H,2,0))</f>
        <v/>
      </c>
      <c r="D36" t="str">
        <f t="shared" si="2"/>
        <v/>
      </c>
      <c r="E36" t="str">
        <f t="shared" si="9"/>
        <v/>
      </c>
      <c r="F36" t="str">
        <f t="shared" si="10"/>
        <v/>
      </c>
      <c r="G36" s="3" t="s">
        <v>311</v>
      </c>
      <c r="H36" t="str">
        <f>IF(I36=0,"",VLOOKUP(B36,計算!$D:$Z,23,0))</f>
        <v/>
      </c>
      <c r="I36">
        <f>VLOOKUP(B36,計算!$D:$P,13,0)</f>
        <v>0</v>
      </c>
      <c r="J36" t="e">
        <f>VLOOKUP(B36,計算!$D:$P,8,0)</f>
        <v>#DIV/0!</v>
      </c>
      <c r="K36" t="str">
        <f>IF(I36=0,"",VLOOKUP(B36,計算!$D:$H,5,0))</f>
        <v/>
      </c>
      <c r="L36" t="str">
        <f>IF(I36=0,"",VLOOKUP(B36,計算!$D:$L,9,0))</f>
        <v/>
      </c>
      <c r="M36" t="str">
        <f t="shared" si="5"/>
        <v/>
      </c>
      <c r="N36" t="str">
        <f t="shared" si="6"/>
        <v/>
      </c>
      <c r="O36" t="str">
        <f t="shared" ref="O36:O63" si="11">IF(I36=0,"",IF(S36="","",IF(S36&lt;1,"短期目標",IF(AND(S36&gt;=1,S36&lt;3),"中期目標","長期目標"))))</f>
        <v/>
      </c>
      <c r="P36" t="str">
        <f t="shared" si="7"/>
        <v/>
      </c>
      <c r="Q36" t="str">
        <f t="shared" si="8"/>
        <v/>
      </c>
      <c r="R36" t="str">
        <f t="shared" ref="R36:R63" si="12">IF(I36=0,"",IF(U36="","",IF(U36&lt;1,"短期目標",IF(AND(U36&gt;=1,U36&lt;3),"中期目標","長期目標"))))</f>
        <v/>
      </c>
      <c r="S36" t="e">
        <f>VLOOKUP(B36,計算!$D:$P,6,0)</f>
        <v>#DIV/0!</v>
      </c>
      <c r="T36" t="str">
        <f>IF(I36=0,"",VLOOKUP(B36,計算!$D:$H,3,0))</f>
        <v/>
      </c>
      <c r="U36" t="e">
        <f>VLOOKUP(B36,計算!$D:$P,7,0)</f>
        <v>#DIV/0!</v>
      </c>
      <c r="V36" t="str">
        <f>IF(I36=0,"",VLOOKUP(B36,計算!$D:$H,4,0))</f>
        <v/>
      </c>
    </row>
    <row r="37" spans="1:22" x14ac:dyDescent="0.45">
      <c r="A37" s="71"/>
      <c r="B37">
        <f>計算!R89</f>
        <v>84</v>
      </c>
      <c r="C37" t="str">
        <f>IF(I37=0,"",VLOOKUP(B37,計算!$D:$H,2,0))</f>
        <v/>
      </c>
      <c r="D37" t="str">
        <f t="shared" si="2"/>
        <v/>
      </c>
      <c r="E37" t="str">
        <f t="shared" si="9"/>
        <v/>
      </c>
      <c r="F37" t="str">
        <f t="shared" si="10"/>
        <v/>
      </c>
      <c r="G37" s="3" t="s">
        <v>312</v>
      </c>
      <c r="H37" t="str">
        <f>IF(I37=0,"",VLOOKUP(B37,計算!$D:$Z,23,0))</f>
        <v/>
      </c>
      <c r="I37">
        <f>VLOOKUP(B37,計算!$D:$P,13,0)</f>
        <v>0</v>
      </c>
      <c r="J37" t="e">
        <f>VLOOKUP(B37,計算!$D:$P,8,0)</f>
        <v>#DIV/0!</v>
      </c>
      <c r="K37" t="str">
        <f>IF(I37=0,"",VLOOKUP(B37,計算!$D:$H,5,0))</f>
        <v/>
      </c>
      <c r="L37" t="str">
        <f>IF(I37=0,"",VLOOKUP(B37,計算!$D:$L,9,0))</f>
        <v/>
      </c>
      <c r="M37" t="str">
        <f t="shared" si="5"/>
        <v/>
      </c>
      <c r="N37" t="str">
        <f t="shared" si="6"/>
        <v/>
      </c>
      <c r="O37" t="str">
        <f t="shared" si="11"/>
        <v/>
      </c>
      <c r="P37" t="str">
        <f t="shared" si="7"/>
        <v/>
      </c>
      <c r="Q37" t="str">
        <f t="shared" si="8"/>
        <v/>
      </c>
      <c r="R37" t="str">
        <f t="shared" si="12"/>
        <v/>
      </c>
      <c r="S37" t="e">
        <f>VLOOKUP(B37,計算!$D:$P,6,0)</f>
        <v>#DIV/0!</v>
      </c>
      <c r="T37" t="str">
        <f>IF(I37=0,"",VLOOKUP(B37,計算!$D:$H,3,0))</f>
        <v/>
      </c>
      <c r="U37" t="e">
        <f>VLOOKUP(B37,計算!$D:$P,7,0)</f>
        <v>#DIV/0!</v>
      </c>
      <c r="V37" t="str">
        <f>IF(I37=0,"",VLOOKUP(B37,計算!$D:$H,4,0))</f>
        <v/>
      </c>
    </row>
    <row r="38" spans="1:22" x14ac:dyDescent="0.45">
      <c r="A38" s="71"/>
      <c r="B38">
        <f>計算!R92</f>
        <v>87</v>
      </c>
      <c r="C38" t="str">
        <f>IF(I38=0,"",VLOOKUP(B38,計算!$D:$H,2,0))</f>
        <v/>
      </c>
      <c r="D38" t="str">
        <f t="shared" si="2"/>
        <v/>
      </c>
      <c r="E38" t="str">
        <f t="shared" si="9"/>
        <v/>
      </c>
      <c r="F38" t="str">
        <f t="shared" si="10"/>
        <v/>
      </c>
      <c r="G38" s="3" t="s">
        <v>313</v>
      </c>
      <c r="H38" t="str">
        <f>IF(I38=0,"",VLOOKUP(B38,計算!$D:$Z,23,0))</f>
        <v/>
      </c>
      <c r="I38">
        <f>VLOOKUP(B38,計算!$D:$P,13,0)</f>
        <v>0</v>
      </c>
      <c r="J38" t="e">
        <f>VLOOKUP(B38,計算!$D:$P,8,0)</f>
        <v>#DIV/0!</v>
      </c>
      <c r="K38" t="str">
        <f>IF(I38=0,"",VLOOKUP(B38,計算!$D:$H,5,0))</f>
        <v/>
      </c>
      <c r="L38" t="str">
        <f>IF(I38=0,"",VLOOKUP(B38,計算!$D:$L,9,0))</f>
        <v/>
      </c>
      <c r="M38" t="str">
        <f t="shared" si="5"/>
        <v/>
      </c>
      <c r="N38" t="str">
        <f t="shared" si="6"/>
        <v/>
      </c>
      <c r="O38" t="str">
        <f t="shared" si="11"/>
        <v/>
      </c>
      <c r="P38" t="str">
        <f t="shared" si="7"/>
        <v/>
      </c>
      <c r="Q38" t="str">
        <f t="shared" si="8"/>
        <v/>
      </c>
      <c r="R38" t="str">
        <f t="shared" si="12"/>
        <v/>
      </c>
      <c r="S38" t="e">
        <f>VLOOKUP(B38,計算!$D:$P,6,0)</f>
        <v>#DIV/0!</v>
      </c>
      <c r="T38" t="str">
        <f>IF(I38=0,"",VLOOKUP(B38,計算!$D:$H,3,0))</f>
        <v/>
      </c>
      <c r="U38" t="e">
        <f>VLOOKUP(B38,計算!$D:$P,7,0)</f>
        <v>#DIV/0!</v>
      </c>
      <c r="V38" t="str">
        <f>IF(I38=0,"",VLOOKUP(B38,計算!$D:$H,4,0))</f>
        <v/>
      </c>
    </row>
    <row r="39" spans="1:22" x14ac:dyDescent="0.45">
      <c r="A39" t="s">
        <v>314</v>
      </c>
      <c r="B39">
        <f>計算!R93</f>
        <v>88</v>
      </c>
      <c r="C39" t="str">
        <f>IF(I39=0,"",VLOOKUP(B39,計算!$D:$H,2,0))</f>
        <v/>
      </c>
      <c r="D39" t="str">
        <f t="shared" si="2"/>
        <v/>
      </c>
      <c r="E39" t="str">
        <f t="shared" si="9"/>
        <v/>
      </c>
      <c r="F39" t="str">
        <f t="shared" si="10"/>
        <v/>
      </c>
      <c r="G39" s="3" t="s">
        <v>314</v>
      </c>
      <c r="H39" t="str">
        <f>IF(I39=0,"",VLOOKUP(B39,計算!$D:$Z,23,0))</f>
        <v/>
      </c>
      <c r="I39">
        <f>VLOOKUP(B39,計算!$D:$P,13,0)</f>
        <v>0</v>
      </c>
      <c r="J39" t="e">
        <f>VLOOKUP(B39,計算!$D:$P,8,0)</f>
        <v>#DIV/0!</v>
      </c>
      <c r="K39" t="str">
        <f>IF(I39=0,"",VLOOKUP(B39,計算!$D:$H,5,0))</f>
        <v/>
      </c>
      <c r="L39" t="str">
        <f>IF(I39=0,"",VLOOKUP(B39,計算!$D:$L,9,0))</f>
        <v/>
      </c>
      <c r="M39" t="str">
        <f t="shared" si="5"/>
        <v/>
      </c>
      <c r="N39" t="str">
        <f t="shared" si="6"/>
        <v/>
      </c>
      <c r="O39" t="str">
        <f t="shared" si="11"/>
        <v/>
      </c>
      <c r="P39" t="str">
        <f t="shared" si="7"/>
        <v/>
      </c>
      <c r="Q39" t="str">
        <f t="shared" si="8"/>
        <v/>
      </c>
      <c r="R39" t="str">
        <f t="shared" si="12"/>
        <v/>
      </c>
      <c r="S39" t="e">
        <f>VLOOKUP(B39,計算!$D:$P,6,0)</f>
        <v>#DIV/0!</v>
      </c>
      <c r="T39" t="str">
        <f>IF(I39=0,"",VLOOKUP(B39,計算!$D:$H,3,0))</f>
        <v/>
      </c>
      <c r="U39" t="e">
        <f>VLOOKUP(B39,計算!$D:$P,7,0)</f>
        <v>#DIV/0!</v>
      </c>
      <c r="V39" t="str">
        <f>IF(I39=0,"",VLOOKUP(B39,計算!$D:$H,4,0))</f>
        <v/>
      </c>
    </row>
    <row r="40" spans="1:22" x14ac:dyDescent="0.45">
      <c r="A40" s="71" t="s">
        <v>317</v>
      </c>
      <c r="B40">
        <f>計算!R95</f>
        <v>90</v>
      </c>
      <c r="C40" t="str">
        <f>IF(I40=0,"",VLOOKUP(B40,計算!$D:$H,2,0))</f>
        <v/>
      </c>
      <c r="D40" t="str">
        <f t="shared" si="2"/>
        <v/>
      </c>
      <c r="E40" t="str">
        <f t="shared" si="9"/>
        <v/>
      </c>
      <c r="F40" t="str">
        <f t="shared" si="10"/>
        <v/>
      </c>
      <c r="G40" s="3" t="s">
        <v>315</v>
      </c>
      <c r="H40" t="str">
        <f>IF(I40=0,"",VLOOKUP(B40,計算!$D:$Z,23,0))</f>
        <v/>
      </c>
      <c r="I40">
        <f>VLOOKUP(B40,計算!$D:$P,13,0)</f>
        <v>0</v>
      </c>
      <c r="J40" t="e">
        <f>VLOOKUP(B40,計算!$D:$P,8,0)</f>
        <v>#DIV/0!</v>
      </c>
      <c r="K40" t="str">
        <f>IF(I40=0,"",VLOOKUP(B40,計算!$D:$H,5,0))</f>
        <v/>
      </c>
      <c r="L40" t="str">
        <f>IF(I40=0,"",VLOOKUP(B40,計算!$D:$L,9,0))</f>
        <v/>
      </c>
      <c r="M40" t="str">
        <f t="shared" si="5"/>
        <v/>
      </c>
      <c r="N40" t="str">
        <f t="shared" si="6"/>
        <v/>
      </c>
      <c r="O40" t="str">
        <f t="shared" si="11"/>
        <v/>
      </c>
      <c r="P40" t="str">
        <f t="shared" si="7"/>
        <v/>
      </c>
      <c r="Q40" t="str">
        <f t="shared" si="8"/>
        <v/>
      </c>
      <c r="R40" t="str">
        <f t="shared" si="12"/>
        <v/>
      </c>
      <c r="S40" t="e">
        <f>VLOOKUP(B40,計算!$D:$P,6,0)</f>
        <v>#DIV/0!</v>
      </c>
      <c r="T40" t="str">
        <f>IF(I40=0,"",VLOOKUP(B40,計算!$D:$H,3,0))</f>
        <v/>
      </c>
      <c r="U40" t="e">
        <f>VLOOKUP(B40,計算!$D:$P,7,0)</f>
        <v>#DIV/0!</v>
      </c>
      <c r="V40" t="str">
        <f>IF(I40=0,"",VLOOKUP(B40,計算!$D:$H,4,0))</f>
        <v/>
      </c>
    </row>
    <row r="41" spans="1:22" x14ac:dyDescent="0.45">
      <c r="A41" s="71"/>
      <c r="B41">
        <f>計算!R98</f>
        <v>93</v>
      </c>
      <c r="C41" t="str">
        <f>IF(I41=0,"",VLOOKUP(B41,計算!$D:$H,2,0))</f>
        <v/>
      </c>
      <c r="D41" t="str">
        <f t="shared" si="2"/>
        <v/>
      </c>
      <c r="E41" t="str">
        <f t="shared" si="9"/>
        <v/>
      </c>
      <c r="F41" t="str">
        <f t="shared" si="10"/>
        <v/>
      </c>
      <c r="G41" s="3" t="s">
        <v>316</v>
      </c>
      <c r="H41" t="str">
        <f>IF(I41=0,"",VLOOKUP(B41,計算!$D:$Z,23,0))</f>
        <v/>
      </c>
      <c r="I41">
        <f>VLOOKUP(B41,計算!$D:$P,13,0)</f>
        <v>0</v>
      </c>
      <c r="J41" t="e">
        <f>VLOOKUP(B41,計算!$D:$P,8,0)</f>
        <v>#DIV/0!</v>
      </c>
      <c r="K41" t="str">
        <f>IF(I41=0,"",VLOOKUP(B41,計算!$D:$H,5,0))</f>
        <v/>
      </c>
      <c r="L41" t="str">
        <f>IF(I41=0,"",VLOOKUP(B41,計算!$D:$L,9,0))</f>
        <v/>
      </c>
      <c r="M41" t="str">
        <f t="shared" si="5"/>
        <v/>
      </c>
      <c r="N41" t="str">
        <f t="shared" si="6"/>
        <v/>
      </c>
      <c r="O41" t="str">
        <f t="shared" si="11"/>
        <v/>
      </c>
      <c r="P41" t="str">
        <f t="shared" si="7"/>
        <v/>
      </c>
      <c r="Q41" t="str">
        <f t="shared" si="8"/>
        <v/>
      </c>
      <c r="R41" t="str">
        <f t="shared" si="12"/>
        <v/>
      </c>
      <c r="S41" t="e">
        <f>VLOOKUP(B41,計算!$D:$P,6,0)</f>
        <v>#DIV/0!</v>
      </c>
      <c r="T41" t="str">
        <f>IF(I41=0,"",VLOOKUP(B41,計算!$D:$H,3,0))</f>
        <v/>
      </c>
      <c r="U41" t="e">
        <f>VLOOKUP(B41,計算!$D:$P,7,0)</f>
        <v>#DIV/0!</v>
      </c>
      <c r="V41" t="str">
        <f>IF(I41=0,"",VLOOKUP(B41,計算!$D:$H,4,0))</f>
        <v/>
      </c>
    </row>
    <row r="42" spans="1:22" x14ac:dyDescent="0.45">
      <c r="A42" t="s">
        <v>318</v>
      </c>
      <c r="B42">
        <f>計算!R101</f>
        <v>96</v>
      </c>
      <c r="C42" t="str">
        <f>IF(I42=0,"",VLOOKUP(B42,計算!$D:$H,2,0))</f>
        <v/>
      </c>
      <c r="D42" t="str">
        <f t="shared" si="2"/>
        <v/>
      </c>
      <c r="E42" t="str">
        <f t="shared" si="9"/>
        <v/>
      </c>
      <c r="F42" t="str">
        <f t="shared" si="10"/>
        <v/>
      </c>
      <c r="G42" t="s">
        <v>318</v>
      </c>
      <c r="H42" t="str">
        <f>IF(I42=0,"",VLOOKUP(B42,計算!$D:$Z,23,0))</f>
        <v/>
      </c>
      <c r="I42">
        <f>VLOOKUP(B42,計算!$D:$P,13,0)</f>
        <v>0</v>
      </c>
      <c r="J42" t="e">
        <f>VLOOKUP(B42,計算!$D:$P,8,0)</f>
        <v>#DIV/0!</v>
      </c>
      <c r="K42" t="str">
        <f>IF(I42=0,"",VLOOKUP(B42,計算!$D:$H,5,0))</f>
        <v/>
      </c>
      <c r="L42" t="str">
        <f>IF(I42=0,"",VLOOKUP(B42,計算!$D:$L,9,0))</f>
        <v/>
      </c>
      <c r="M42" t="str">
        <f t="shared" si="5"/>
        <v/>
      </c>
      <c r="N42" t="str">
        <f t="shared" si="6"/>
        <v/>
      </c>
      <c r="O42" t="str">
        <f t="shared" si="11"/>
        <v/>
      </c>
      <c r="P42" t="str">
        <f t="shared" si="7"/>
        <v/>
      </c>
      <c r="Q42" t="str">
        <f t="shared" si="8"/>
        <v/>
      </c>
      <c r="R42" t="str">
        <f t="shared" si="12"/>
        <v/>
      </c>
      <c r="S42" t="e">
        <f>VLOOKUP(B42,計算!$D:$P,6,0)</f>
        <v>#DIV/0!</v>
      </c>
      <c r="T42" t="str">
        <f>IF(I42=0,"",VLOOKUP(B42,計算!$D:$H,3,0))</f>
        <v/>
      </c>
      <c r="U42" t="e">
        <f>VLOOKUP(B42,計算!$D:$P,7,0)</f>
        <v>#DIV/0!</v>
      </c>
      <c r="V42" t="str">
        <f>IF(I42=0,"",VLOOKUP(B42,計算!$D:$H,4,0))</f>
        <v/>
      </c>
    </row>
    <row r="43" spans="1:22" x14ac:dyDescent="0.45">
      <c r="A43" s="71" t="s">
        <v>319</v>
      </c>
      <c r="B43">
        <f>計算!R103</f>
        <v>98</v>
      </c>
      <c r="C43" t="str">
        <f>IF(I43=0,"",VLOOKUP(B43,計算!$D:$H,2,0))</f>
        <v/>
      </c>
      <c r="D43" t="str">
        <f t="shared" si="2"/>
        <v/>
      </c>
      <c r="E43" t="str">
        <f t="shared" si="9"/>
        <v/>
      </c>
      <c r="F43" t="str">
        <f t="shared" si="10"/>
        <v/>
      </c>
      <c r="G43" s="3" t="s">
        <v>320</v>
      </c>
      <c r="H43" t="str">
        <f>IF(I43=0,"",VLOOKUP(B43,計算!$D:$Z,23,0))</f>
        <v/>
      </c>
      <c r="I43">
        <f>VLOOKUP(B43,計算!$D:$P,13,0)</f>
        <v>0</v>
      </c>
      <c r="J43" t="e">
        <f>VLOOKUP(B43,計算!$D:$P,8,0)</f>
        <v>#DIV/0!</v>
      </c>
      <c r="K43" t="str">
        <f>IF(I43=0,"",VLOOKUP(B43,計算!$D:$H,5,0))</f>
        <v/>
      </c>
      <c r="L43" t="str">
        <f>IF(I43=0,"",VLOOKUP(B43,計算!$D:$L,9,0))</f>
        <v/>
      </c>
      <c r="M43" t="str">
        <f t="shared" si="5"/>
        <v/>
      </c>
      <c r="N43" t="str">
        <f t="shared" si="6"/>
        <v/>
      </c>
      <c r="O43" t="str">
        <f t="shared" si="11"/>
        <v/>
      </c>
      <c r="P43" t="str">
        <f t="shared" si="7"/>
        <v/>
      </c>
      <c r="Q43" t="str">
        <f t="shared" si="8"/>
        <v/>
      </c>
      <c r="R43" t="str">
        <f t="shared" si="12"/>
        <v/>
      </c>
      <c r="S43" t="e">
        <f>VLOOKUP(B43,計算!$D:$P,6,0)</f>
        <v>#DIV/0!</v>
      </c>
      <c r="T43" t="str">
        <f>IF(I43=0,"",VLOOKUP(B43,計算!$D:$H,3,0))</f>
        <v/>
      </c>
      <c r="U43" t="e">
        <f>VLOOKUP(B43,計算!$D:$P,7,0)</f>
        <v>#DIV/0!</v>
      </c>
      <c r="V43" t="str">
        <f>IF(I43=0,"",VLOOKUP(B43,計算!$D:$H,4,0))</f>
        <v/>
      </c>
    </row>
    <row r="44" spans="1:22" x14ac:dyDescent="0.45">
      <c r="A44" s="71"/>
      <c r="B44">
        <f>計算!R105</f>
        <v>100</v>
      </c>
      <c r="C44" t="str">
        <f>IF(I44=0,"",VLOOKUP(B44,計算!$D:$H,2,0))</f>
        <v/>
      </c>
      <c r="D44" t="str">
        <f t="shared" si="2"/>
        <v/>
      </c>
      <c r="E44" t="str">
        <f t="shared" si="9"/>
        <v/>
      </c>
      <c r="F44" t="str">
        <f t="shared" si="10"/>
        <v/>
      </c>
      <c r="G44" s="3" t="s">
        <v>321</v>
      </c>
      <c r="H44" t="str">
        <f>IF(I44=0,"",VLOOKUP(B44,計算!$D:$Z,23,0))</f>
        <v/>
      </c>
      <c r="I44">
        <f>VLOOKUP(B44,計算!$D:$P,13,0)</f>
        <v>0</v>
      </c>
      <c r="J44" t="e">
        <f>VLOOKUP(B44,計算!$D:$P,8,0)</f>
        <v>#DIV/0!</v>
      </c>
      <c r="K44" t="str">
        <f>IF(I44=0,"",VLOOKUP(B44,計算!$D:$H,5,0))</f>
        <v/>
      </c>
      <c r="L44" t="str">
        <f>IF(I44=0,"",VLOOKUP(B44,計算!$D:$L,9,0))</f>
        <v/>
      </c>
      <c r="M44" t="str">
        <f t="shared" si="5"/>
        <v/>
      </c>
      <c r="N44" t="str">
        <f t="shared" si="6"/>
        <v/>
      </c>
      <c r="O44" t="str">
        <f t="shared" si="11"/>
        <v/>
      </c>
      <c r="P44" t="str">
        <f t="shared" si="7"/>
        <v/>
      </c>
      <c r="Q44" t="str">
        <f t="shared" si="8"/>
        <v/>
      </c>
      <c r="R44" t="str">
        <f t="shared" si="12"/>
        <v/>
      </c>
      <c r="S44" t="e">
        <f>VLOOKUP(B44,計算!$D:$P,6,0)</f>
        <v>#DIV/0!</v>
      </c>
      <c r="T44" t="str">
        <f>IF(I44=0,"",VLOOKUP(B44,計算!$D:$H,3,0))</f>
        <v/>
      </c>
      <c r="U44" t="e">
        <f>VLOOKUP(B44,計算!$D:$P,7,0)</f>
        <v>#DIV/0!</v>
      </c>
      <c r="V44" t="str">
        <f>IF(I44=0,"",VLOOKUP(B44,計算!$D:$H,4,0))</f>
        <v/>
      </c>
    </row>
    <row r="45" spans="1:22" x14ac:dyDescent="0.45">
      <c r="A45" s="71"/>
      <c r="B45">
        <f>計算!R108</f>
        <v>103</v>
      </c>
      <c r="C45" t="str">
        <f>IF(I45=0,"",VLOOKUP(B45,計算!$D:$H,2,0))</f>
        <v/>
      </c>
      <c r="D45" t="str">
        <f t="shared" si="2"/>
        <v/>
      </c>
      <c r="E45" t="str">
        <f t="shared" si="9"/>
        <v/>
      </c>
      <c r="F45" t="str">
        <f t="shared" si="10"/>
        <v/>
      </c>
      <c r="G45" s="3" t="s">
        <v>322</v>
      </c>
      <c r="H45" t="str">
        <f>IF(I45=0,"",VLOOKUP(B45,計算!$D:$Z,23,0))</f>
        <v/>
      </c>
      <c r="I45">
        <f>VLOOKUP(B45,計算!$D:$P,13,0)</f>
        <v>0</v>
      </c>
      <c r="J45" t="e">
        <f>VLOOKUP(B45,計算!$D:$P,8,0)</f>
        <v>#DIV/0!</v>
      </c>
      <c r="K45" t="str">
        <f>IF(I45=0,"",VLOOKUP(B45,計算!$D:$H,5,0))</f>
        <v/>
      </c>
      <c r="L45" t="str">
        <f>IF(I45=0,"",VLOOKUP(B45,計算!$D:$L,9,0))</f>
        <v/>
      </c>
      <c r="M45" t="str">
        <f t="shared" si="5"/>
        <v/>
      </c>
      <c r="N45" t="str">
        <f t="shared" si="6"/>
        <v/>
      </c>
      <c r="O45" t="str">
        <f t="shared" si="11"/>
        <v/>
      </c>
      <c r="P45" t="str">
        <f t="shared" si="7"/>
        <v/>
      </c>
      <c r="Q45" t="str">
        <f t="shared" si="8"/>
        <v/>
      </c>
      <c r="R45" t="str">
        <f t="shared" si="12"/>
        <v/>
      </c>
      <c r="S45" t="e">
        <f>VLOOKUP(B45,計算!$D:$P,6,0)</f>
        <v>#DIV/0!</v>
      </c>
      <c r="T45" t="str">
        <f>IF(I45=0,"",VLOOKUP(B45,計算!$D:$H,3,0))</f>
        <v/>
      </c>
      <c r="U45" t="e">
        <f>VLOOKUP(B45,計算!$D:$P,7,0)</f>
        <v>#DIV/0!</v>
      </c>
      <c r="V45" t="str">
        <f>IF(I45=0,"",VLOOKUP(B45,計算!$D:$H,4,0))</f>
        <v/>
      </c>
    </row>
    <row r="46" spans="1:22" x14ac:dyDescent="0.45">
      <c r="A46" s="71"/>
      <c r="B46">
        <f>計算!R109</f>
        <v>104</v>
      </c>
      <c r="C46" t="str">
        <f>IF(I46=0,"",VLOOKUP(B46,計算!$D:$H,2,0))</f>
        <v/>
      </c>
      <c r="D46" t="str">
        <f t="shared" si="2"/>
        <v/>
      </c>
      <c r="E46" t="str">
        <f t="shared" si="9"/>
        <v/>
      </c>
      <c r="F46" t="str">
        <f t="shared" si="10"/>
        <v/>
      </c>
      <c r="G46" s="3" t="s">
        <v>323</v>
      </c>
      <c r="H46" t="str">
        <f>IF(I46=0,"",VLOOKUP(B46,計算!$D:$Z,23,0))</f>
        <v/>
      </c>
      <c r="I46">
        <f>VLOOKUP(B46,計算!$D:$P,13,0)</f>
        <v>0</v>
      </c>
      <c r="J46" t="e">
        <f>VLOOKUP(B46,計算!$D:$P,8,0)</f>
        <v>#DIV/0!</v>
      </c>
      <c r="K46" t="str">
        <f>IF(I46=0,"",VLOOKUP(B46,計算!$D:$H,5,0))</f>
        <v/>
      </c>
      <c r="L46" t="str">
        <f>IF(I46=0,"",VLOOKUP(B46,計算!$D:$L,9,0))</f>
        <v/>
      </c>
      <c r="M46" t="str">
        <f t="shared" si="5"/>
        <v/>
      </c>
      <c r="N46" t="str">
        <f t="shared" si="6"/>
        <v/>
      </c>
      <c r="O46" t="str">
        <f t="shared" si="11"/>
        <v/>
      </c>
      <c r="P46" t="str">
        <f t="shared" si="7"/>
        <v/>
      </c>
      <c r="Q46" t="str">
        <f t="shared" si="8"/>
        <v/>
      </c>
      <c r="R46" t="str">
        <f t="shared" si="12"/>
        <v/>
      </c>
      <c r="S46" t="e">
        <f>VLOOKUP(B46,計算!$D:$P,6,0)</f>
        <v>#DIV/0!</v>
      </c>
      <c r="T46" t="str">
        <f>IF(I46=0,"",VLOOKUP(B46,計算!$D:$H,3,0))</f>
        <v/>
      </c>
      <c r="U46" t="e">
        <f>VLOOKUP(B46,計算!$D:$P,7,0)</f>
        <v>#DIV/0!</v>
      </c>
      <c r="V46" t="str">
        <f>IF(I46=0,"",VLOOKUP(B46,計算!$D:$H,4,0))</f>
        <v/>
      </c>
    </row>
    <row r="47" spans="1:22" x14ac:dyDescent="0.45">
      <c r="A47" s="71"/>
      <c r="B47">
        <f>計算!R112</f>
        <v>107</v>
      </c>
      <c r="C47" t="str">
        <f>IF(I47=0,"",VLOOKUP(B47,計算!$D:$H,2,0))</f>
        <v/>
      </c>
      <c r="D47" t="str">
        <f t="shared" si="2"/>
        <v/>
      </c>
      <c r="E47" t="str">
        <f t="shared" si="9"/>
        <v/>
      </c>
      <c r="F47" t="str">
        <f t="shared" si="10"/>
        <v/>
      </c>
      <c r="G47" s="3" t="s">
        <v>324</v>
      </c>
      <c r="H47" t="str">
        <f>IF(I47=0,"",VLOOKUP(B47,計算!$D:$Z,23,0))</f>
        <v/>
      </c>
      <c r="I47">
        <f>VLOOKUP(B47,計算!$D:$P,13,0)</f>
        <v>0</v>
      </c>
      <c r="J47" t="e">
        <f>VLOOKUP(B47,計算!$D:$P,8,0)</f>
        <v>#DIV/0!</v>
      </c>
      <c r="K47" t="str">
        <f>IF(I47=0,"",VLOOKUP(B47,計算!$D:$H,5,0))</f>
        <v/>
      </c>
      <c r="L47" t="str">
        <f>IF(I47=0,"",VLOOKUP(B47,計算!$D:$L,9,0))</f>
        <v/>
      </c>
      <c r="M47" t="str">
        <f t="shared" si="5"/>
        <v/>
      </c>
      <c r="N47" t="str">
        <f t="shared" si="6"/>
        <v/>
      </c>
      <c r="O47" t="str">
        <f t="shared" si="11"/>
        <v/>
      </c>
      <c r="P47" t="str">
        <f t="shared" si="7"/>
        <v/>
      </c>
      <c r="Q47" t="str">
        <f t="shared" si="8"/>
        <v/>
      </c>
      <c r="R47" t="str">
        <f t="shared" si="12"/>
        <v/>
      </c>
      <c r="S47" t="e">
        <f>VLOOKUP(B47,計算!$D:$P,6,0)</f>
        <v>#DIV/0!</v>
      </c>
      <c r="T47" t="str">
        <f>IF(I47=0,"",VLOOKUP(B47,計算!$D:$H,3,0))</f>
        <v/>
      </c>
      <c r="U47" t="e">
        <f>VLOOKUP(B47,計算!$D:$P,7,0)</f>
        <v>#DIV/0!</v>
      </c>
      <c r="V47" t="str">
        <f>IF(I47=0,"",VLOOKUP(B47,計算!$D:$H,4,0))</f>
        <v/>
      </c>
    </row>
    <row r="48" spans="1:22" x14ac:dyDescent="0.45">
      <c r="A48" s="71" t="s">
        <v>330</v>
      </c>
      <c r="B48">
        <f>計算!R114</f>
        <v>109</v>
      </c>
      <c r="C48" t="str">
        <f>IF(I48=0,"",VLOOKUP(B48,計算!$D:$H,2,0))</f>
        <v/>
      </c>
      <c r="D48" t="str">
        <f t="shared" si="2"/>
        <v/>
      </c>
      <c r="E48" t="str">
        <f t="shared" si="9"/>
        <v/>
      </c>
      <c r="F48" t="str">
        <f t="shared" si="10"/>
        <v/>
      </c>
      <c r="G48" s="3" t="s">
        <v>325</v>
      </c>
      <c r="H48" t="str">
        <f>IF(I48=0,"",VLOOKUP(B48,計算!$D:$Z,23,0))</f>
        <v/>
      </c>
      <c r="I48">
        <f>VLOOKUP(B48,計算!$D:$P,13,0)</f>
        <v>0</v>
      </c>
      <c r="J48" t="e">
        <f>VLOOKUP(B48,計算!$D:$P,8,0)</f>
        <v>#DIV/0!</v>
      </c>
      <c r="K48" t="str">
        <f>IF(I48=0,"",VLOOKUP(B48,計算!$D:$H,5,0))</f>
        <v/>
      </c>
      <c r="L48" t="str">
        <f>IF(I48=0,"",VLOOKUP(B48,計算!$D:$L,9,0))</f>
        <v/>
      </c>
      <c r="M48" t="str">
        <f t="shared" si="5"/>
        <v/>
      </c>
      <c r="N48" t="str">
        <f t="shared" si="6"/>
        <v/>
      </c>
      <c r="O48" t="str">
        <f t="shared" si="11"/>
        <v/>
      </c>
      <c r="P48" t="str">
        <f t="shared" si="7"/>
        <v/>
      </c>
      <c r="Q48" t="str">
        <f t="shared" si="8"/>
        <v/>
      </c>
      <c r="R48" t="str">
        <f t="shared" si="12"/>
        <v/>
      </c>
      <c r="S48" t="str">
        <f>VLOOKUP(B48,計算!$D:$P,6,0)</f>
        <v/>
      </c>
      <c r="T48" t="str">
        <f>IF(I48=0,"",VLOOKUP(B48,計算!$D:$H,3,0))</f>
        <v/>
      </c>
      <c r="U48" t="str">
        <f>VLOOKUP(B48,計算!$D:$P,7,0)</f>
        <v/>
      </c>
      <c r="V48" t="str">
        <f>IF(I48=0,"",VLOOKUP(B48,計算!$D:$H,4,0))</f>
        <v/>
      </c>
    </row>
    <row r="49" spans="1:22" x14ac:dyDescent="0.45">
      <c r="A49" s="71"/>
      <c r="B49">
        <f>計算!R117</f>
        <v>112</v>
      </c>
      <c r="C49" t="str">
        <f>IF(I49=0,"",VLOOKUP(B49,計算!$D:$H,2,0))</f>
        <v/>
      </c>
      <c r="D49" t="str">
        <f t="shared" si="2"/>
        <v/>
      </c>
      <c r="E49" t="str">
        <f t="shared" si="9"/>
        <v/>
      </c>
      <c r="F49" t="str">
        <f t="shared" si="10"/>
        <v/>
      </c>
      <c r="G49" s="3" t="s">
        <v>326</v>
      </c>
      <c r="H49" t="str">
        <f>IF(I49=0,"",VLOOKUP(B49,計算!$D:$Z,23,0))</f>
        <v/>
      </c>
      <c r="I49">
        <f>VLOOKUP(B49,計算!$D:$P,13,0)</f>
        <v>0</v>
      </c>
      <c r="J49" t="e">
        <f>VLOOKUP(B49,計算!$D:$P,8,0)</f>
        <v>#DIV/0!</v>
      </c>
      <c r="K49" t="str">
        <f>IF(I49=0,"",VLOOKUP(B49,計算!$D:$H,5,0))</f>
        <v/>
      </c>
      <c r="L49" t="str">
        <f>IF(I49=0,"",VLOOKUP(B49,計算!$D:$L,9,0))</f>
        <v/>
      </c>
      <c r="M49" t="str">
        <f t="shared" si="5"/>
        <v/>
      </c>
      <c r="N49" t="str">
        <f t="shared" si="6"/>
        <v/>
      </c>
      <c r="O49" t="str">
        <f t="shared" si="11"/>
        <v/>
      </c>
      <c r="P49" t="str">
        <f t="shared" si="7"/>
        <v/>
      </c>
      <c r="Q49" t="str">
        <f t="shared" si="8"/>
        <v/>
      </c>
      <c r="R49" t="str">
        <f t="shared" si="12"/>
        <v/>
      </c>
      <c r="S49" t="str">
        <f>VLOOKUP(B49,計算!$D:$P,6,0)</f>
        <v/>
      </c>
      <c r="T49" t="str">
        <f>IF(I49=0,"",VLOOKUP(B49,計算!$D:$H,3,0))</f>
        <v/>
      </c>
      <c r="U49" t="str">
        <f>VLOOKUP(B49,計算!$D:$P,7,0)</f>
        <v/>
      </c>
      <c r="V49" t="str">
        <f>IF(I49=0,"",VLOOKUP(B49,計算!$D:$H,4,0))</f>
        <v/>
      </c>
    </row>
    <row r="50" spans="1:22" x14ac:dyDescent="0.45">
      <c r="A50" s="71"/>
      <c r="B50">
        <f>計算!R120</f>
        <v>115</v>
      </c>
      <c r="C50" t="str">
        <f>IF(I50=0,"",VLOOKUP(B50,計算!$D:$H,2,0))</f>
        <v/>
      </c>
      <c r="D50" t="str">
        <f t="shared" si="2"/>
        <v/>
      </c>
      <c r="E50" t="str">
        <f t="shared" si="9"/>
        <v/>
      </c>
      <c r="F50" t="str">
        <f t="shared" si="10"/>
        <v/>
      </c>
      <c r="G50" s="3" t="s">
        <v>327</v>
      </c>
      <c r="H50" t="str">
        <f>IF(I50=0,"",VLOOKUP(B50,計算!$D:$Z,23,0))</f>
        <v/>
      </c>
      <c r="I50">
        <f>VLOOKUP(B50,計算!$D:$P,13,0)</f>
        <v>0</v>
      </c>
      <c r="J50" t="e">
        <f>VLOOKUP(B50,計算!$D:$P,8,0)</f>
        <v>#DIV/0!</v>
      </c>
      <c r="K50" t="str">
        <f>IF(I50=0,"",VLOOKUP(B50,計算!$D:$H,5,0))</f>
        <v/>
      </c>
      <c r="L50" t="str">
        <f>IF(I50=0,"",VLOOKUP(B50,計算!$D:$L,9,0))</f>
        <v/>
      </c>
      <c r="M50" t="str">
        <f t="shared" si="5"/>
        <v/>
      </c>
      <c r="N50" t="str">
        <f t="shared" si="6"/>
        <v/>
      </c>
      <c r="O50" t="str">
        <f t="shared" si="11"/>
        <v/>
      </c>
      <c r="P50" t="str">
        <f t="shared" si="7"/>
        <v/>
      </c>
      <c r="Q50" t="str">
        <f t="shared" si="8"/>
        <v/>
      </c>
      <c r="R50" t="str">
        <f t="shared" si="12"/>
        <v/>
      </c>
      <c r="S50" t="str">
        <f>VLOOKUP(B50,計算!$D:$P,6,0)</f>
        <v/>
      </c>
      <c r="T50" t="str">
        <f>IF(I50=0,"",VLOOKUP(B50,計算!$D:$H,3,0))</f>
        <v/>
      </c>
      <c r="U50" t="str">
        <f>VLOOKUP(B50,計算!$D:$P,7,0)</f>
        <v/>
      </c>
      <c r="V50" t="str">
        <f>IF(I50=0,"",VLOOKUP(B50,計算!$D:$H,4,0))</f>
        <v/>
      </c>
    </row>
    <row r="51" spans="1:22" x14ac:dyDescent="0.45">
      <c r="A51" s="71"/>
      <c r="B51">
        <f>計算!R123</f>
        <v>118</v>
      </c>
      <c r="C51" t="str">
        <f>IF(I51=0,"",VLOOKUP(B51,計算!$D:$H,2,0))</f>
        <v/>
      </c>
      <c r="D51" t="str">
        <f t="shared" si="2"/>
        <v/>
      </c>
      <c r="E51" t="str">
        <f t="shared" si="9"/>
        <v/>
      </c>
      <c r="F51" t="str">
        <f t="shared" si="10"/>
        <v/>
      </c>
      <c r="G51" s="3" t="s">
        <v>328</v>
      </c>
      <c r="H51" t="str">
        <f>IF(I51=0,"",VLOOKUP(B51,計算!$D:$Z,23,0))</f>
        <v/>
      </c>
      <c r="I51">
        <f>VLOOKUP(B51,計算!$D:$P,13,0)</f>
        <v>0</v>
      </c>
      <c r="J51" t="e">
        <f>VLOOKUP(B51,計算!$D:$P,8,0)</f>
        <v>#DIV/0!</v>
      </c>
      <c r="K51" t="str">
        <f>IF(I51=0,"",VLOOKUP(B51,計算!$D:$H,5,0))</f>
        <v/>
      </c>
      <c r="L51" t="str">
        <f>IF(I51=0,"",VLOOKUP(B51,計算!$D:$L,9,0))</f>
        <v/>
      </c>
      <c r="M51" t="str">
        <f t="shared" si="5"/>
        <v/>
      </c>
      <c r="N51" t="str">
        <f t="shared" si="6"/>
        <v/>
      </c>
      <c r="O51" t="str">
        <f t="shared" si="11"/>
        <v/>
      </c>
      <c r="P51" t="str">
        <f t="shared" si="7"/>
        <v/>
      </c>
      <c r="Q51" t="str">
        <f t="shared" si="8"/>
        <v/>
      </c>
      <c r="R51" t="str">
        <f t="shared" si="12"/>
        <v/>
      </c>
      <c r="S51" t="str">
        <f>VLOOKUP(B51,計算!$D:$P,6,0)</f>
        <v/>
      </c>
      <c r="T51" t="str">
        <f>IF(I51=0,"",VLOOKUP(B51,計算!$D:$H,3,0))</f>
        <v/>
      </c>
      <c r="U51" t="str">
        <f>VLOOKUP(B51,計算!$D:$P,7,0)</f>
        <v/>
      </c>
      <c r="V51" t="str">
        <f>IF(I51=0,"",VLOOKUP(B51,計算!$D:$H,4,0))</f>
        <v/>
      </c>
    </row>
    <row r="52" spans="1:22" x14ac:dyDescent="0.45">
      <c r="A52" s="71"/>
      <c r="B52">
        <f>計算!R126</f>
        <v>121</v>
      </c>
      <c r="C52" t="str">
        <f>IF(I52=0,"",VLOOKUP(B52,計算!$D:$H,2,0))</f>
        <v/>
      </c>
      <c r="D52" t="str">
        <f t="shared" si="2"/>
        <v/>
      </c>
      <c r="E52" t="str">
        <f t="shared" si="9"/>
        <v/>
      </c>
      <c r="F52" t="str">
        <f t="shared" si="10"/>
        <v/>
      </c>
      <c r="G52" s="3" t="s">
        <v>329</v>
      </c>
      <c r="H52" t="str">
        <f>IF(I52=0,"",VLOOKUP(B52,計算!$D:$Z,23,0))</f>
        <v/>
      </c>
      <c r="I52">
        <f>VLOOKUP(B52,計算!$D:$P,13,0)</f>
        <v>0</v>
      </c>
      <c r="J52" t="e">
        <f>VLOOKUP(B52,計算!$D:$P,8,0)</f>
        <v>#DIV/0!</v>
      </c>
      <c r="K52" t="str">
        <f>IF(I52=0,"",VLOOKUP(B52,計算!$D:$H,5,0))</f>
        <v/>
      </c>
      <c r="L52" t="str">
        <f>IF(I52=0,"",VLOOKUP(B52,計算!$D:$L,9,0))</f>
        <v/>
      </c>
      <c r="M52" t="str">
        <f t="shared" si="5"/>
        <v/>
      </c>
      <c r="N52" t="str">
        <f t="shared" si="6"/>
        <v/>
      </c>
      <c r="O52" t="str">
        <f t="shared" si="11"/>
        <v/>
      </c>
      <c r="P52" t="str">
        <f t="shared" si="7"/>
        <v/>
      </c>
      <c r="Q52" t="str">
        <f t="shared" si="8"/>
        <v/>
      </c>
      <c r="R52" t="str">
        <f t="shared" si="12"/>
        <v/>
      </c>
      <c r="S52" t="str">
        <f>VLOOKUP(B52,計算!$D:$P,6,0)</f>
        <v/>
      </c>
      <c r="T52" t="str">
        <f>IF(I52=0,"",VLOOKUP(B52,計算!$D:$H,3,0))</f>
        <v/>
      </c>
      <c r="U52" t="str">
        <f>VLOOKUP(B52,計算!$D:$P,7,0)</f>
        <v/>
      </c>
      <c r="V52" t="str">
        <f>IF(I52=0,"",VLOOKUP(B52,計算!$D:$H,4,0))</f>
        <v/>
      </c>
    </row>
    <row r="53" spans="1:22" x14ac:dyDescent="0.45">
      <c r="A53" s="71" t="s">
        <v>331</v>
      </c>
      <c r="B53">
        <f>計算!R129</f>
        <v>124</v>
      </c>
      <c r="C53" t="str">
        <f>IF(I53=0,"",VLOOKUP(B53,計算!$D:$H,2,0))</f>
        <v/>
      </c>
      <c r="D53" t="str">
        <f t="shared" si="2"/>
        <v/>
      </c>
      <c r="E53" t="str">
        <f t="shared" si="9"/>
        <v/>
      </c>
      <c r="F53" t="str">
        <f t="shared" si="10"/>
        <v/>
      </c>
      <c r="G53" s="3" t="s">
        <v>332</v>
      </c>
      <c r="H53" t="str">
        <f>IF(I53=0,"",VLOOKUP(B53,計算!$D:$Z,23,0))</f>
        <v/>
      </c>
      <c r="I53">
        <f>VLOOKUP(B53,計算!$D:$P,13,0)</f>
        <v>0</v>
      </c>
      <c r="J53" t="e">
        <f>VLOOKUP(B53,計算!$D:$P,8,0)</f>
        <v>#DIV/0!</v>
      </c>
      <c r="K53" t="str">
        <f>IF(I53=0,"",VLOOKUP(B53,計算!$D:$H,5,0))</f>
        <v/>
      </c>
      <c r="L53" t="str">
        <f>IF(I53=0,"",VLOOKUP(B53,計算!$D:$L,9,0))</f>
        <v/>
      </c>
      <c r="M53" t="str">
        <f t="shared" si="5"/>
        <v/>
      </c>
      <c r="N53" t="str">
        <f t="shared" si="6"/>
        <v/>
      </c>
      <c r="O53" t="str">
        <f t="shared" si="11"/>
        <v/>
      </c>
      <c r="P53" t="str">
        <f t="shared" si="7"/>
        <v/>
      </c>
      <c r="Q53" t="str">
        <f t="shared" si="8"/>
        <v/>
      </c>
      <c r="R53" t="str">
        <f t="shared" si="12"/>
        <v/>
      </c>
      <c r="S53" t="str">
        <f>VLOOKUP(B53,計算!$D:$P,6,0)</f>
        <v/>
      </c>
      <c r="T53" t="str">
        <f>IF(I53=0,"",VLOOKUP(B53,計算!$D:$H,3,0))</f>
        <v/>
      </c>
      <c r="U53" t="str">
        <f>VLOOKUP(B53,計算!$D:$P,7,0)</f>
        <v/>
      </c>
      <c r="V53" t="str">
        <f>IF(I53=0,"",VLOOKUP(B53,計算!$D:$H,4,0))</f>
        <v/>
      </c>
    </row>
    <row r="54" spans="1:22" x14ac:dyDescent="0.45">
      <c r="A54" s="71"/>
      <c r="B54">
        <f>計算!R132</f>
        <v>127</v>
      </c>
      <c r="C54" t="str">
        <f>IF(I54=0,"",VLOOKUP(B54,計算!$D:$H,2,0))</f>
        <v/>
      </c>
      <c r="D54" t="str">
        <f t="shared" si="2"/>
        <v/>
      </c>
      <c r="E54" t="str">
        <f>IF(I54=0,"",IF(I54=1,"できない","支援でできる"))</f>
        <v/>
      </c>
      <c r="F54" t="str">
        <f>IF(I54=0,"",IF(J54="","",IF(J54&lt;1,"短期目標",IF(AND(J54&gt;=1,J54&lt;3),"中期目標","長期目標"))))</f>
        <v/>
      </c>
      <c r="G54" s="3" t="s">
        <v>333</v>
      </c>
      <c r="H54" t="str">
        <f>IF(I54=0,"",VLOOKUP(B54,計算!$D:$Z,23,0))</f>
        <v/>
      </c>
      <c r="I54">
        <f>VLOOKUP(B54,計算!$D:$P,13,0)</f>
        <v>0</v>
      </c>
      <c r="J54" t="e">
        <f>VLOOKUP(B54,計算!$D:$P,8,0)</f>
        <v>#DIV/0!</v>
      </c>
      <c r="K54" t="str">
        <f>IF(I54=0,"",VLOOKUP(B54,計算!$D:$H,5,0))</f>
        <v/>
      </c>
      <c r="L54" t="str">
        <f>IF(I54=0,"",VLOOKUP(B54,計算!$D:$L,9,0))</f>
        <v/>
      </c>
      <c r="M54" t="str">
        <f t="shared" si="5"/>
        <v/>
      </c>
      <c r="N54" t="str">
        <f t="shared" si="6"/>
        <v/>
      </c>
      <c r="O54" t="str">
        <f t="shared" si="11"/>
        <v/>
      </c>
      <c r="P54" t="str">
        <f t="shared" si="7"/>
        <v/>
      </c>
      <c r="Q54" t="str">
        <f t="shared" si="8"/>
        <v/>
      </c>
      <c r="R54" t="str">
        <f t="shared" si="12"/>
        <v/>
      </c>
      <c r="S54" t="str">
        <f>VLOOKUP(B54,計算!$D:$P,6,0)</f>
        <v/>
      </c>
      <c r="T54" t="str">
        <f>IF(I54=0,"",VLOOKUP(B54,計算!$D:$H,3,0))</f>
        <v/>
      </c>
      <c r="U54" t="str">
        <f>VLOOKUP(B54,計算!$D:$P,7,0)</f>
        <v/>
      </c>
      <c r="V54" t="str">
        <f>IF(I54=0,"",VLOOKUP(B54,計算!$D:$H,4,0))</f>
        <v/>
      </c>
    </row>
    <row r="55" spans="1:22" x14ac:dyDescent="0.45">
      <c r="A55" s="71" t="s">
        <v>334</v>
      </c>
      <c r="B55">
        <f>計算!R135</f>
        <v>130</v>
      </c>
      <c r="C55" t="str">
        <f>IF(I55=0,"",VLOOKUP(B55,計算!$D:$H,2,0))</f>
        <v/>
      </c>
      <c r="D55" t="str">
        <f t="shared" si="2"/>
        <v/>
      </c>
      <c r="E55" t="str">
        <f t="shared" si="9"/>
        <v/>
      </c>
      <c r="F55" t="str">
        <f>IF(I55=0,"",IF(J55="","",IF(J55&lt;1,"短期目標",IF(AND(J55&gt;=1,J55&lt;3),"中期目標","長期目標"))))</f>
        <v/>
      </c>
      <c r="G55" s="3" t="s">
        <v>261</v>
      </c>
      <c r="H55" t="str">
        <f>IF(I55=0,"",VLOOKUP(B55,計算!$D:$Z,23,0))</f>
        <v/>
      </c>
      <c r="I55">
        <f>VLOOKUP(B55,計算!$D:$P,13,0)</f>
        <v>0</v>
      </c>
      <c r="J55" t="str">
        <f>VLOOKUP(B55,計算!$D:$P,8,0)</f>
        <v/>
      </c>
      <c r="K55" t="str">
        <f>IF(I55=0,"",VLOOKUP(B55,計算!$D:$H,5,0))</f>
        <v/>
      </c>
      <c r="L55" t="str">
        <f>IF(I55=0,"",VLOOKUP(B55,計算!$D:$L,9,0))</f>
        <v/>
      </c>
      <c r="M55" t="str">
        <f t="shared" si="5"/>
        <v/>
      </c>
      <c r="N55" t="str">
        <f t="shared" si="6"/>
        <v/>
      </c>
      <c r="O55" t="str">
        <f t="shared" si="11"/>
        <v/>
      </c>
      <c r="P55" t="str">
        <f t="shared" si="7"/>
        <v/>
      </c>
      <c r="Q55" t="str">
        <f t="shared" si="8"/>
        <v/>
      </c>
      <c r="R55" t="str">
        <f t="shared" si="12"/>
        <v/>
      </c>
      <c r="S55" t="str">
        <f>VLOOKUP(B55,計算!$D:$P,6,0)</f>
        <v/>
      </c>
      <c r="T55" t="str">
        <f>IF(I55=0,"",VLOOKUP(B55,計算!$D:$H,3,0))</f>
        <v/>
      </c>
      <c r="U55" t="str">
        <f>VLOOKUP(B55,計算!$D:$P,7,0)</f>
        <v/>
      </c>
      <c r="V55" t="str">
        <f>IF(I55=0,"",VLOOKUP(B55,計算!$D:$H,4,0))</f>
        <v/>
      </c>
    </row>
    <row r="56" spans="1:22" x14ac:dyDescent="0.45">
      <c r="A56" s="71"/>
      <c r="B56">
        <f>計算!R136</f>
        <v>131</v>
      </c>
      <c r="C56" t="str">
        <f>IF(I56=0,"",VLOOKUP(B56,計算!$D:$H,2,0))</f>
        <v/>
      </c>
      <c r="D56" t="str">
        <f t="shared" si="2"/>
        <v/>
      </c>
      <c r="E56" t="str">
        <f t="shared" si="9"/>
        <v/>
      </c>
      <c r="F56" t="str">
        <f t="shared" si="10"/>
        <v/>
      </c>
      <c r="G56" s="3" t="s">
        <v>336</v>
      </c>
      <c r="H56" t="str">
        <f>IF(I56=0,"",VLOOKUP(B56,計算!$D:$Z,23,0))</f>
        <v/>
      </c>
      <c r="I56">
        <f>VLOOKUP(B56,計算!$D:$P,13,0)</f>
        <v>0</v>
      </c>
      <c r="J56" t="str">
        <f>VLOOKUP(B56,計算!$D:$P,8,0)</f>
        <v/>
      </c>
      <c r="K56" t="str">
        <f>IF(I56=0,"",VLOOKUP(B56,計算!$D:$H,5,0))</f>
        <v/>
      </c>
      <c r="L56" t="str">
        <f>IF(I56=0,"",VLOOKUP(B56,計算!$D:$L,9,0))</f>
        <v/>
      </c>
      <c r="M56" t="str">
        <f t="shared" si="5"/>
        <v/>
      </c>
      <c r="N56" t="str">
        <f t="shared" si="6"/>
        <v/>
      </c>
      <c r="O56" t="str">
        <f t="shared" si="11"/>
        <v/>
      </c>
      <c r="P56" t="str">
        <f t="shared" si="7"/>
        <v/>
      </c>
      <c r="Q56" t="str">
        <f t="shared" si="8"/>
        <v/>
      </c>
      <c r="R56" t="str">
        <f t="shared" si="12"/>
        <v/>
      </c>
      <c r="S56" t="str">
        <f>VLOOKUP(B56,計算!$D:$P,6,0)</f>
        <v/>
      </c>
      <c r="T56" t="str">
        <f>IF(I56=0,"",VLOOKUP(B56,計算!$D:$H,3,0))</f>
        <v/>
      </c>
      <c r="U56" t="str">
        <f>VLOOKUP(B56,計算!$D:$P,7,0)</f>
        <v/>
      </c>
      <c r="V56" t="str">
        <f>IF(I56=0,"",VLOOKUP(B56,計算!$D:$H,4,0))</f>
        <v/>
      </c>
    </row>
    <row r="57" spans="1:22" ht="36" x14ac:dyDescent="0.45">
      <c r="A57" s="71"/>
      <c r="B57">
        <f>計算!R139</f>
        <v>134</v>
      </c>
      <c r="C57" t="str">
        <f>IF(I57=0,"",VLOOKUP(B57,計算!$D:$H,2,0))</f>
        <v/>
      </c>
      <c r="D57" t="str">
        <f t="shared" si="2"/>
        <v/>
      </c>
      <c r="E57" t="str">
        <f t="shared" si="9"/>
        <v/>
      </c>
      <c r="F57" t="str">
        <f t="shared" si="10"/>
        <v/>
      </c>
      <c r="G57" s="3" t="s">
        <v>337</v>
      </c>
      <c r="H57" t="str">
        <f>IF(I57=0,"",VLOOKUP(B57,計算!$D:$Z,23,0))</f>
        <v/>
      </c>
      <c r="I57">
        <f>VLOOKUP(B57,計算!$D:$P,13,0)</f>
        <v>0</v>
      </c>
      <c r="J57" t="str">
        <f>VLOOKUP(B57,計算!$D:$P,8,0)</f>
        <v/>
      </c>
      <c r="K57" t="str">
        <f>IF(I57=0,"",VLOOKUP(B57,計算!$D:$H,5,0))</f>
        <v/>
      </c>
      <c r="L57" t="str">
        <f>IF(I57=0,"",VLOOKUP(B57,計算!$D:$L,9,0))</f>
        <v/>
      </c>
      <c r="M57" t="str">
        <f t="shared" si="5"/>
        <v/>
      </c>
      <c r="N57" t="str">
        <f t="shared" si="6"/>
        <v/>
      </c>
      <c r="O57" t="str">
        <f t="shared" si="11"/>
        <v/>
      </c>
      <c r="P57" t="str">
        <f t="shared" si="7"/>
        <v/>
      </c>
      <c r="Q57" t="str">
        <f t="shared" si="8"/>
        <v/>
      </c>
      <c r="R57" t="str">
        <f t="shared" si="12"/>
        <v/>
      </c>
      <c r="S57" t="str">
        <f>VLOOKUP(B57,計算!$D:$P,6,0)</f>
        <v/>
      </c>
      <c r="T57" t="str">
        <f>IF(I57=0,"",VLOOKUP(B57,計算!$D:$H,3,0))</f>
        <v/>
      </c>
      <c r="U57" t="str">
        <f>VLOOKUP(B57,計算!$D:$P,7,0)</f>
        <v/>
      </c>
      <c r="V57" t="str">
        <f>IF(I57=0,"",VLOOKUP(B57,計算!$D:$H,4,0))</f>
        <v/>
      </c>
    </row>
    <row r="58" spans="1:22" x14ac:dyDescent="0.45">
      <c r="A58" s="71"/>
      <c r="B58">
        <f>計算!R140</f>
        <v>135</v>
      </c>
      <c r="C58" t="str">
        <f>IF(I58=0,"",VLOOKUP(B58,計算!$D:$H,2,0))</f>
        <v/>
      </c>
      <c r="D58" t="str">
        <f t="shared" si="2"/>
        <v/>
      </c>
      <c r="E58" t="str">
        <f t="shared" si="9"/>
        <v/>
      </c>
      <c r="F58" t="str">
        <f>IF(I58=0,"",IF(J58="","",IF(J58&lt;1,"短期目標",IF(AND(J58&gt;=1,J58&lt;3),"中期目標","長期目標"))))</f>
        <v/>
      </c>
      <c r="G58" s="3" t="s">
        <v>338</v>
      </c>
      <c r="H58" t="str">
        <f>IF(I58=0,"",VLOOKUP(B58,計算!$D:$Z,23,0))</f>
        <v/>
      </c>
      <c r="I58">
        <f>VLOOKUP(B58,計算!$D:$P,13,0)</f>
        <v>0</v>
      </c>
      <c r="J58" t="str">
        <f>VLOOKUP(B58,計算!$D:$P,8,0)</f>
        <v/>
      </c>
      <c r="K58" t="str">
        <f>IF(I58=0,"",VLOOKUP(B58,計算!$D:$H,5,0))</f>
        <v/>
      </c>
      <c r="L58" t="str">
        <f>IF(I58=0,"",VLOOKUP(B58,計算!$D:$L,9,0))</f>
        <v/>
      </c>
      <c r="M58" t="str">
        <f t="shared" si="5"/>
        <v/>
      </c>
      <c r="N58" t="str">
        <f t="shared" si="6"/>
        <v/>
      </c>
      <c r="O58" t="str">
        <f t="shared" si="11"/>
        <v/>
      </c>
      <c r="P58" t="str">
        <f t="shared" si="7"/>
        <v/>
      </c>
      <c r="Q58" t="str">
        <f t="shared" si="8"/>
        <v/>
      </c>
      <c r="R58" t="str">
        <f t="shared" si="12"/>
        <v/>
      </c>
      <c r="S58" t="str">
        <f>VLOOKUP(B58,計算!$D:$P,6,0)</f>
        <v/>
      </c>
      <c r="T58" t="str">
        <f>IF(I58=0,"",VLOOKUP(B58,計算!$D:$H,3,0))</f>
        <v/>
      </c>
      <c r="U58" t="str">
        <f>VLOOKUP(B58,計算!$D:$P,7,0)</f>
        <v/>
      </c>
      <c r="V58" t="str">
        <f>IF(I58=0,"",VLOOKUP(B58,計算!$D:$H,4,0))</f>
        <v/>
      </c>
    </row>
    <row r="59" spans="1:22" x14ac:dyDescent="0.45">
      <c r="A59" s="71" t="s">
        <v>344</v>
      </c>
      <c r="B59">
        <f>計算!R141</f>
        <v>136</v>
      </c>
      <c r="C59" t="str">
        <f>IF(I59=0,"",VLOOKUP(B59,計算!$D:$H,2,0))</f>
        <v/>
      </c>
      <c r="D59" t="str">
        <f t="shared" si="2"/>
        <v/>
      </c>
      <c r="E59" t="str">
        <f t="shared" si="9"/>
        <v/>
      </c>
      <c r="F59" t="str">
        <f>IF(I59=0,"",IF(J59="","",IF(J59&lt;1,"短期目標",IF(AND(J59&gt;=1,J59&lt;3),"中期目標","長期目標"))))</f>
        <v/>
      </c>
      <c r="G59" s="3" t="s">
        <v>339</v>
      </c>
      <c r="H59" t="str">
        <f>IF(I59=0,"",VLOOKUP(B59,計算!$D:$Z,23,0))</f>
        <v/>
      </c>
      <c r="I59">
        <f>VLOOKUP(B59,計算!$D:$P,13,0)</f>
        <v>0</v>
      </c>
      <c r="J59" t="str">
        <f>VLOOKUP(B59,計算!$D:$P,8,0)</f>
        <v/>
      </c>
      <c r="K59" t="str">
        <f>IF(I59=0,"",VLOOKUP(B59,計算!$D:$H,5,0))</f>
        <v/>
      </c>
      <c r="L59" t="str">
        <f>IF(I59=0,"",VLOOKUP(B59,計算!$D:$L,9,0))</f>
        <v/>
      </c>
      <c r="M59" t="str">
        <f t="shared" si="5"/>
        <v/>
      </c>
      <c r="N59" t="str">
        <f t="shared" si="6"/>
        <v/>
      </c>
      <c r="O59" t="str">
        <f t="shared" si="11"/>
        <v/>
      </c>
      <c r="P59" t="str">
        <f t="shared" si="7"/>
        <v/>
      </c>
      <c r="Q59" t="str">
        <f t="shared" si="8"/>
        <v/>
      </c>
      <c r="R59" t="str">
        <f t="shared" si="12"/>
        <v/>
      </c>
      <c r="S59" t="str">
        <f>VLOOKUP(B59,計算!$D:$P,6,0)</f>
        <v/>
      </c>
      <c r="T59" t="str">
        <f>IF(I59=0,"",VLOOKUP(B59,計算!$D:$H,3,0))</f>
        <v/>
      </c>
      <c r="U59" t="str">
        <f>VLOOKUP(B59,計算!$D:$P,7,0)</f>
        <v/>
      </c>
      <c r="V59" t="str">
        <f>IF(I59=0,"",VLOOKUP(B59,計算!$D:$H,4,0))</f>
        <v/>
      </c>
    </row>
    <row r="60" spans="1:22" x14ac:dyDescent="0.45">
      <c r="A60" s="71"/>
      <c r="B60">
        <f>計算!R144</f>
        <v>139</v>
      </c>
      <c r="C60" t="str">
        <f>IF(I60=0,"",VLOOKUP(B60,計算!$D:$H,2,0))</f>
        <v/>
      </c>
      <c r="D60" t="str">
        <f t="shared" si="2"/>
        <v/>
      </c>
      <c r="E60" t="str">
        <f t="shared" si="9"/>
        <v/>
      </c>
      <c r="F60" t="str">
        <f t="shared" si="10"/>
        <v/>
      </c>
      <c r="G60" s="3" t="s">
        <v>340</v>
      </c>
      <c r="H60" t="str">
        <f>IF(I60=0,"",VLOOKUP(B60,計算!$D:$Z,23,0))</f>
        <v/>
      </c>
      <c r="I60">
        <f>VLOOKUP(B60,計算!$D:$P,13,0)</f>
        <v>0</v>
      </c>
      <c r="J60" t="str">
        <f>VLOOKUP(B60,計算!$D:$P,8,0)</f>
        <v/>
      </c>
      <c r="K60" t="str">
        <f>IF(I60=0,"",VLOOKUP(B60,計算!$D:$H,5,0))</f>
        <v/>
      </c>
      <c r="L60" t="str">
        <f>IF(I60=0,"",VLOOKUP(B60,計算!$D:$L,9,0))</f>
        <v/>
      </c>
      <c r="M60" t="str">
        <f t="shared" si="5"/>
        <v/>
      </c>
      <c r="N60" t="str">
        <f t="shared" si="6"/>
        <v/>
      </c>
      <c r="O60" t="str">
        <f t="shared" si="11"/>
        <v/>
      </c>
      <c r="P60" t="str">
        <f t="shared" si="7"/>
        <v/>
      </c>
      <c r="Q60" t="str">
        <f t="shared" si="8"/>
        <v/>
      </c>
      <c r="R60" t="str">
        <f t="shared" si="12"/>
        <v/>
      </c>
      <c r="S60" t="str">
        <f>VLOOKUP(B60,計算!$D:$P,6,0)</f>
        <v/>
      </c>
      <c r="T60" t="str">
        <f>IF(I60=0,"",VLOOKUP(B60,計算!$D:$H,3,0))</f>
        <v/>
      </c>
      <c r="U60" t="str">
        <f>VLOOKUP(B60,計算!$D:$P,7,0)</f>
        <v/>
      </c>
      <c r="V60" t="str">
        <f>IF(I60=0,"",VLOOKUP(B60,計算!$D:$H,4,0))</f>
        <v/>
      </c>
    </row>
    <row r="61" spans="1:22" ht="36" x14ac:dyDescent="0.45">
      <c r="A61" s="71"/>
      <c r="B61">
        <f>計算!R147</f>
        <v>142</v>
      </c>
      <c r="C61" t="str">
        <f>IF(I61=0,"",VLOOKUP(B61,計算!$D:$H,2,0))</f>
        <v/>
      </c>
      <c r="D61" t="str">
        <f t="shared" si="2"/>
        <v/>
      </c>
      <c r="E61" t="str">
        <f t="shared" si="9"/>
        <v/>
      </c>
      <c r="F61" t="str">
        <f t="shared" si="10"/>
        <v/>
      </c>
      <c r="G61" s="3" t="s">
        <v>341</v>
      </c>
      <c r="H61" t="str">
        <f>IF(I61=0,"",VLOOKUP(B61,計算!$D:$Z,23,0))</f>
        <v/>
      </c>
      <c r="I61">
        <f>VLOOKUP(B61,計算!$D:$P,13,0)</f>
        <v>0</v>
      </c>
      <c r="J61" t="str">
        <f>VLOOKUP(B61,計算!$D:$P,8,0)</f>
        <v/>
      </c>
      <c r="K61" t="str">
        <f>IF(I61=0,"",VLOOKUP(B61,計算!$D:$H,5,0))</f>
        <v/>
      </c>
      <c r="L61" t="str">
        <f>IF(I61=0,"",VLOOKUP(B61,計算!$D:$L,9,0))</f>
        <v/>
      </c>
      <c r="M61" t="str">
        <f t="shared" si="5"/>
        <v/>
      </c>
      <c r="N61" t="str">
        <f t="shared" si="6"/>
        <v/>
      </c>
      <c r="O61" t="str">
        <f t="shared" si="11"/>
        <v/>
      </c>
      <c r="P61" t="str">
        <f t="shared" si="7"/>
        <v/>
      </c>
      <c r="Q61" t="str">
        <f t="shared" si="8"/>
        <v/>
      </c>
      <c r="R61" t="str">
        <f t="shared" si="12"/>
        <v/>
      </c>
      <c r="S61" t="str">
        <f>VLOOKUP(B61,計算!$D:$P,6,0)</f>
        <v/>
      </c>
      <c r="T61" t="str">
        <f>IF(I61=0,"",VLOOKUP(B61,計算!$D:$H,3,0))</f>
        <v/>
      </c>
      <c r="U61" t="str">
        <f>VLOOKUP(B61,計算!$D:$P,7,0)</f>
        <v/>
      </c>
      <c r="V61" t="str">
        <f>IF(I61=0,"",VLOOKUP(B61,計算!$D:$H,4,0))</f>
        <v/>
      </c>
    </row>
    <row r="62" spans="1:22" x14ac:dyDescent="0.45">
      <c r="A62" s="71"/>
      <c r="B62">
        <f>計算!R150</f>
        <v>145</v>
      </c>
      <c r="C62" t="str">
        <f>IF(I62=0,"",VLOOKUP(B62,計算!$D:$H,2,0))</f>
        <v/>
      </c>
      <c r="D62" t="str">
        <f t="shared" si="2"/>
        <v/>
      </c>
      <c r="E62" t="str">
        <f t="shared" si="9"/>
        <v/>
      </c>
      <c r="F62" t="str">
        <f t="shared" si="10"/>
        <v/>
      </c>
      <c r="G62" s="3" t="s">
        <v>342</v>
      </c>
      <c r="H62" t="str">
        <f>IF(I62=0,"",VLOOKUP(B62,計算!$D:$Z,23,0))</f>
        <v/>
      </c>
      <c r="I62">
        <f>VLOOKUP(B62,計算!$D:$P,13,0)</f>
        <v>0</v>
      </c>
      <c r="J62" t="str">
        <f>VLOOKUP(B62,計算!$D:$P,8,0)</f>
        <v/>
      </c>
      <c r="K62" t="str">
        <f>IF(I62=0,"",VLOOKUP(B62,計算!$D:$H,5,0))</f>
        <v/>
      </c>
      <c r="L62" t="str">
        <f>IF(I62=0,"",VLOOKUP(B62,計算!$D:$L,9,0))</f>
        <v/>
      </c>
      <c r="M62" t="str">
        <f t="shared" si="5"/>
        <v/>
      </c>
      <c r="N62" t="str">
        <f t="shared" si="6"/>
        <v/>
      </c>
      <c r="O62" t="str">
        <f t="shared" si="11"/>
        <v/>
      </c>
      <c r="P62" t="str">
        <f t="shared" si="7"/>
        <v/>
      </c>
      <c r="Q62" t="str">
        <f t="shared" si="8"/>
        <v/>
      </c>
      <c r="R62" t="str">
        <f t="shared" si="12"/>
        <v/>
      </c>
      <c r="S62" t="str">
        <f>VLOOKUP(B62,計算!$D:$P,6,0)</f>
        <v/>
      </c>
      <c r="T62" t="str">
        <f>IF(I62=0,"",VLOOKUP(B62,計算!$D:$H,3,0))</f>
        <v/>
      </c>
      <c r="U62" t="str">
        <f>VLOOKUP(B62,計算!$D:$P,7,0)</f>
        <v/>
      </c>
      <c r="V62" t="str">
        <f>IF(I62=0,"",VLOOKUP(B62,計算!$D:$H,4,0))</f>
        <v/>
      </c>
    </row>
    <row r="63" spans="1:22" x14ac:dyDescent="0.45">
      <c r="A63" s="71"/>
      <c r="B63">
        <f>計算!R152</f>
        <v>147</v>
      </c>
      <c r="C63" t="str">
        <f>IF(I63=0,"",VLOOKUP(B63,計算!$D:$H,2,0))</f>
        <v/>
      </c>
      <c r="D63" t="str">
        <f t="shared" si="2"/>
        <v/>
      </c>
      <c r="E63" t="str">
        <f t="shared" si="9"/>
        <v/>
      </c>
      <c r="F63" t="str">
        <f t="shared" si="10"/>
        <v/>
      </c>
      <c r="G63" s="3" t="s">
        <v>343</v>
      </c>
      <c r="H63" t="str">
        <f>IF(I63=0,"",VLOOKUP(B63,計算!$D:$Z,23,0))</f>
        <v/>
      </c>
      <c r="I63">
        <f>VLOOKUP(B63,計算!$D:$P,13,0)</f>
        <v>0</v>
      </c>
      <c r="J63" t="str">
        <f>VLOOKUP(B63,計算!$D:$P,8,0)</f>
        <v/>
      </c>
      <c r="K63" t="str">
        <f>IF(I63=0,"",VLOOKUP(B63,計算!$D:$H,5,0))</f>
        <v/>
      </c>
      <c r="L63" t="str">
        <f>IF(I63=0,"",VLOOKUP(B63,計算!$D:$L,9,0))</f>
        <v/>
      </c>
      <c r="M63" t="str">
        <f t="shared" si="5"/>
        <v/>
      </c>
      <c r="N63" t="str">
        <f t="shared" si="6"/>
        <v/>
      </c>
      <c r="O63" t="str">
        <f t="shared" si="11"/>
        <v/>
      </c>
      <c r="P63" t="str">
        <f t="shared" si="7"/>
        <v/>
      </c>
      <c r="Q63" t="str">
        <f t="shared" si="8"/>
        <v/>
      </c>
      <c r="R63" t="str">
        <f t="shared" si="12"/>
        <v/>
      </c>
      <c r="S63" t="str">
        <f>VLOOKUP(B63,計算!$D:$P,6,0)</f>
        <v/>
      </c>
      <c r="T63" t="str">
        <f>IF(I63=0,"",VLOOKUP(B63,計算!$D:$H,3,0))</f>
        <v/>
      </c>
      <c r="U63" t="str">
        <f>VLOOKUP(B63,計算!$D:$P,7,0)</f>
        <v/>
      </c>
      <c r="V63" t="str">
        <f>IF(I63=0,"",VLOOKUP(B63,計算!$D:$H,4,0))</f>
        <v/>
      </c>
    </row>
  </sheetData>
  <sheetProtection algorithmName="SHA-512" hashValue="hpriDG9Nr80CNB//KtPalWLAZNDHt/DuRwC2CeOophZ5p4KWHVDfNy7ctwJV2WePADPqsQRSqrNIXOJGw2fFsw==" saltValue="EnbJ4f7VaYk9H5k26Y8KzQ==" spinCount="100000" sheet="1" objects="1" scenarios="1"/>
  <mergeCells count="15">
    <mergeCell ref="A27:A29"/>
    <mergeCell ref="A30:A31"/>
    <mergeCell ref="A32:A35"/>
    <mergeCell ref="A36:A38"/>
    <mergeCell ref="A59:A63"/>
    <mergeCell ref="A40:A41"/>
    <mergeCell ref="A43:A47"/>
    <mergeCell ref="A48:A52"/>
    <mergeCell ref="A53:A54"/>
    <mergeCell ref="A55:A58"/>
    <mergeCell ref="A4:A6"/>
    <mergeCell ref="A7:A11"/>
    <mergeCell ref="A12:A16"/>
    <mergeCell ref="A18:A19"/>
    <mergeCell ref="A25:A2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プロフィール</vt:lpstr>
      <vt:lpstr>記入欄（成長の記録）</vt:lpstr>
      <vt:lpstr>個別の指導計画参考 (知的)</vt:lpstr>
      <vt:lpstr>個別の指導計画参考 (自閉）</vt:lpstr>
      <vt:lpstr>個別の指導計画参考 (健常)</vt:lpstr>
      <vt:lpstr>計算</vt:lpstr>
      <vt:lpstr>できている項目</vt:lpstr>
      <vt:lpstr>次の目標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2020-04-16T08:15:05Z</cp:lastPrinted>
  <dcterms:created xsi:type="dcterms:W3CDTF">2019-10-15T00:21:46Z</dcterms:created>
  <dcterms:modified xsi:type="dcterms:W3CDTF">2020-04-16T08:20:13Z</dcterms:modified>
</cp:coreProperties>
</file>